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REQUERIMIENTO ANEXA A ENERO MARZO\"/>
    </mc:Choice>
  </mc:AlternateContent>
  <xr:revisionPtr revIDLastSave="0" documentId="13_ncr:1_{8A23C27C-960F-4A1F-8956-7EC890CEA819}" xr6:coauthVersionLast="47" xr6:coauthVersionMax="47" xr10:uidLastSave="{00000000-0000-0000-0000-000000000000}"/>
  <bookViews>
    <workbookView xWindow="-120" yWindow="-120" windowWidth="29040" windowHeight="15720" tabRatio="628" xr2:uid="{00000000-000D-0000-FFFF-FFFF00000000}"/>
  </bookViews>
  <sheets>
    <sheet name="CONCENTRADO" sheetId="50" r:id="rId1"/>
  </sheets>
  <externalReferences>
    <externalReference r:id="rId2"/>
  </externalReferences>
  <definedNames>
    <definedName name="_xlnm.Print_Area" localSheetId="0">CONCENTRADO!$A$1:$O$146</definedName>
    <definedName name="_xlnm.Print_Titles" localSheetId="0">CONCENTRADO!$1:$6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0" l="1"/>
  <c r="C105" i="50" l="1"/>
  <c r="C112" i="50"/>
  <c r="D117" i="50"/>
  <c r="E117" i="50"/>
  <c r="F117" i="50"/>
  <c r="G117" i="50"/>
  <c r="H117" i="50"/>
  <c r="I117" i="50"/>
  <c r="J117" i="50"/>
  <c r="K117" i="50"/>
  <c r="L117" i="50"/>
  <c r="M117" i="50"/>
  <c r="N117" i="50"/>
  <c r="O117" i="50"/>
  <c r="C122" i="50"/>
  <c r="C99" i="50"/>
  <c r="D14" i="50"/>
  <c r="E14" i="50"/>
  <c r="F14" i="50"/>
  <c r="G14" i="50"/>
  <c r="I14" i="50"/>
  <c r="J14" i="50"/>
  <c r="K14" i="50"/>
  <c r="L14" i="50"/>
  <c r="M14" i="50"/>
  <c r="N14" i="50"/>
  <c r="C34" i="50" l="1"/>
  <c r="O21" i="50"/>
  <c r="O20" i="50" s="1"/>
  <c r="N21" i="50"/>
  <c r="N20" i="50" s="1"/>
  <c r="M21" i="50"/>
  <c r="M20" i="50" s="1"/>
  <c r="L21" i="50"/>
  <c r="L20" i="50" s="1"/>
  <c r="K21" i="50"/>
  <c r="K20" i="50" s="1"/>
  <c r="J21" i="50"/>
  <c r="J20" i="50" s="1"/>
  <c r="I21" i="50"/>
  <c r="I20" i="50" s="1"/>
  <c r="H21" i="50"/>
  <c r="H20" i="50" s="1"/>
  <c r="G21" i="50"/>
  <c r="G20" i="50" s="1"/>
  <c r="F21" i="50"/>
  <c r="F20" i="50" s="1"/>
  <c r="E21" i="50"/>
  <c r="E20" i="50" s="1"/>
  <c r="D21" i="50"/>
  <c r="D20" i="50" s="1"/>
  <c r="O126" i="50"/>
  <c r="N126" i="50"/>
  <c r="M126" i="50"/>
  <c r="L126" i="50"/>
  <c r="K126" i="50"/>
  <c r="J126" i="50"/>
  <c r="I126" i="50"/>
  <c r="H126" i="50"/>
  <c r="G126" i="50"/>
  <c r="F126" i="50"/>
  <c r="E126" i="50"/>
  <c r="D126" i="50"/>
  <c r="O110" i="50"/>
  <c r="N110" i="50"/>
  <c r="M110" i="50"/>
  <c r="L110" i="50"/>
  <c r="K110" i="50"/>
  <c r="J110" i="50"/>
  <c r="I110" i="50"/>
  <c r="H110" i="50"/>
  <c r="G110" i="50"/>
  <c r="G108" i="50" s="1"/>
  <c r="F110" i="50"/>
  <c r="F108" i="50" s="1"/>
  <c r="E110" i="50"/>
  <c r="E108" i="50" s="1"/>
  <c r="D110" i="50"/>
  <c r="D108" i="50" s="1"/>
  <c r="O103" i="50"/>
  <c r="N103" i="50"/>
  <c r="M103" i="50"/>
  <c r="L103" i="50"/>
  <c r="K103" i="50"/>
  <c r="J103" i="50"/>
  <c r="I103" i="50"/>
  <c r="H103" i="50"/>
  <c r="G103" i="50"/>
  <c r="F103" i="50"/>
  <c r="E103" i="50"/>
  <c r="D103" i="50"/>
  <c r="O102" i="50"/>
  <c r="N102" i="50"/>
  <c r="M102" i="50"/>
  <c r="L102" i="50"/>
  <c r="K102" i="50"/>
  <c r="J102" i="50"/>
  <c r="I102" i="50"/>
  <c r="H102" i="50"/>
  <c r="G102" i="50"/>
  <c r="F102" i="50"/>
  <c r="E102" i="50"/>
  <c r="D102" i="50"/>
  <c r="O101" i="50"/>
  <c r="N101" i="50"/>
  <c r="M101" i="50"/>
  <c r="L101" i="50"/>
  <c r="K101" i="50"/>
  <c r="J101" i="50"/>
  <c r="I101" i="50"/>
  <c r="H101" i="50"/>
  <c r="G101" i="50"/>
  <c r="F101" i="50"/>
  <c r="E101" i="50"/>
  <c r="D101" i="50"/>
  <c r="O95" i="50"/>
  <c r="N95" i="50"/>
  <c r="M95" i="50"/>
  <c r="L95" i="50"/>
  <c r="K95" i="50"/>
  <c r="J95" i="50"/>
  <c r="I95" i="50"/>
  <c r="H95" i="50"/>
  <c r="G95" i="50"/>
  <c r="F95" i="50"/>
  <c r="E95" i="50"/>
  <c r="D95" i="50"/>
  <c r="O94" i="50"/>
  <c r="N94" i="50"/>
  <c r="M94" i="50"/>
  <c r="L94" i="50"/>
  <c r="K94" i="50"/>
  <c r="J94" i="50"/>
  <c r="I94" i="50"/>
  <c r="H94" i="50"/>
  <c r="G94" i="50"/>
  <c r="F94" i="50"/>
  <c r="E94" i="50"/>
  <c r="D94" i="50"/>
  <c r="O92" i="50"/>
  <c r="N92" i="50"/>
  <c r="M92" i="50"/>
  <c r="L92" i="50"/>
  <c r="K92" i="50"/>
  <c r="J92" i="50"/>
  <c r="I92" i="50"/>
  <c r="H92" i="50"/>
  <c r="G92" i="50"/>
  <c r="F92" i="50"/>
  <c r="E92" i="50"/>
  <c r="D92" i="50"/>
  <c r="O90" i="50"/>
  <c r="N90" i="50"/>
  <c r="M90" i="50"/>
  <c r="L90" i="50"/>
  <c r="K90" i="50"/>
  <c r="J90" i="50"/>
  <c r="I90" i="50"/>
  <c r="H90" i="50"/>
  <c r="G90" i="50"/>
  <c r="F90" i="50"/>
  <c r="E90" i="50"/>
  <c r="D90" i="50"/>
  <c r="O89" i="50"/>
  <c r="N89" i="50"/>
  <c r="M89" i="50"/>
  <c r="L89" i="50"/>
  <c r="K89" i="50"/>
  <c r="J89" i="50"/>
  <c r="I89" i="50"/>
  <c r="H89" i="50"/>
  <c r="G89" i="50"/>
  <c r="F89" i="50"/>
  <c r="E89" i="50"/>
  <c r="D89" i="50"/>
  <c r="O88" i="50"/>
  <c r="N88" i="50"/>
  <c r="M88" i="50"/>
  <c r="L88" i="50"/>
  <c r="K88" i="50"/>
  <c r="J88" i="50"/>
  <c r="I88" i="50"/>
  <c r="H88" i="50"/>
  <c r="G88" i="50"/>
  <c r="F88" i="50"/>
  <c r="E88" i="50"/>
  <c r="D88" i="50"/>
  <c r="O86" i="50"/>
  <c r="N86" i="50"/>
  <c r="M86" i="50"/>
  <c r="L86" i="50"/>
  <c r="K86" i="50"/>
  <c r="J86" i="50"/>
  <c r="I86" i="50"/>
  <c r="H86" i="50"/>
  <c r="G86" i="50"/>
  <c r="F86" i="50"/>
  <c r="E86" i="50"/>
  <c r="D86" i="50"/>
  <c r="O84" i="50"/>
  <c r="N84" i="50"/>
  <c r="M84" i="50"/>
  <c r="L84" i="50"/>
  <c r="K84" i="50"/>
  <c r="J84" i="50"/>
  <c r="I84" i="50"/>
  <c r="H84" i="50"/>
  <c r="G84" i="50"/>
  <c r="F84" i="50"/>
  <c r="E84" i="50"/>
  <c r="D84" i="50"/>
  <c r="O83" i="50"/>
  <c r="N83" i="50"/>
  <c r="M83" i="50"/>
  <c r="L83" i="50"/>
  <c r="K83" i="50"/>
  <c r="J83" i="50"/>
  <c r="I83" i="50"/>
  <c r="H83" i="50"/>
  <c r="G83" i="50"/>
  <c r="F83" i="50"/>
  <c r="E83" i="50"/>
  <c r="D83" i="50"/>
  <c r="O82" i="50"/>
  <c r="N82" i="50"/>
  <c r="M82" i="50"/>
  <c r="L82" i="50"/>
  <c r="K82" i="50"/>
  <c r="J82" i="50"/>
  <c r="I82" i="50"/>
  <c r="H82" i="50"/>
  <c r="G82" i="50"/>
  <c r="F82" i="50"/>
  <c r="E82" i="50"/>
  <c r="D82" i="50"/>
  <c r="O81" i="50"/>
  <c r="N81" i="50"/>
  <c r="M81" i="50"/>
  <c r="L81" i="50"/>
  <c r="K81" i="50"/>
  <c r="J81" i="50"/>
  <c r="I81" i="50"/>
  <c r="H81" i="50"/>
  <c r="G81" i="50"/>
  <c r="F81" i="50"/>
  <c r="E81" i="50"/>
  <c r="D81" i="50"/>
  <c r="O79" i="50"/>
  <c r="N79" i="50"/>
  <c r="M79" i="50"/>
  <c r="L79" i="50"/>
  <c r="K79" i="50"/>
  <c r="J79" i="50"/>
  <c r="I79" i="50"/>
  <c r="H79" i="50"/>
  <c r="G79" i="50"/>
  <c r="F79" i="50"/>
  <c r="E79" i="50"/>
  <c r="D79" i="50"/>
  <c r="O77" i="50"/>
  <c r="N77" i="50"/>
  <c r="M77" i="50"/>
  <c r="L77" i="50"/>
  <c r="K77" i="50"/>
  <c r="J77" i="50"/>
  <c r="I77" i="50"/>
  <c r="H77" i="50"/>
  <c r="G77" i="50"/>
  <c r="F77" i="50"/>
  <c r="E77" i="50"/>
  <c r="D77" i="50"/>
  <c r="O76" i="50"/>
  <c r="N76" i="50"/>
  <c r="M76" i="50"/>
  <c r="L76" i="50"/>
  <c r="K76" i="50"/>
  <c r="J76" i="50"/>
  <c r="I76" i="50"/>
  <c r="H76" i="50"/>
  <c r="G76" i="50"/>
  <c r="F76" i="50"/>
  <c r="E76" i="50"/>
  <c r="D76" i="50"/>
  <c r="O75" i="50"/>
  <c r="N75" i="50"/>
  <c r="M75" i="50"/>
  <c r="L75" i="50"/>
  <c r="K75" i="50"/>
  <c r="J75" i="50"/>
  <c r="I75" i="50"/>
  <c r="H75" i="50"/>
  <c r="G75" i="50"/>
  <c r="F75" i="50"/>
  <c r="E75" i="50"/>
  <c r="D75" i="50"/>
  <c r="O74" i="50"/>
  <c r="N74" i="50"/>
  <c r="M74" i="50"/>
  <c r="L74" i="50"/>
  <c r="K74" i="50"/>
  <c r="J74" i="50"/>
  <c r="I74" i="50"/>
  <c r="H74" i="50"/>
  <c r="G74" i="50"/>
  <c r="F74" i="50"/>
  <c r="E74" i="50"/>
  <c r="D74" i="50"/>
  <c r="O72" i="50"/>
  <c r="N72" i="50"/>
  <c r="M72" i="50"/>
  <c r="L72" i="50"/>
  <c r="K72" i="50"/>
  <c r="J72" i="50"/>
  <c r="I72" i="50"/>
  <c r="H72" i="50"/>
  <c r="G72" i="50"/>
  <c r="F72" i="50"/>
  <c r="E72" i="50"/>
  <c r="O71" i="50"/>
  <c r="N71" i="50"/>
  <c r="M71" i="50"/>
  <c r="L71" i="50"/>
  <c r="K71" i="50"/>
  <c r="J71" i="50"/>
  <c r="I71" i="50"/>
  <c r="H71" i="50"/>
  <c r="G71" i="50"/>
  <c r="F71" i="50"/>
  <c r="E71" i="50"/>
  <c r="O70" i="50"/>
  <c r="N70" i="50"/>
  <c r="M70" i="50"/>
  <c r="L70" i="50"/>
  <c r="K70" i="50"/>
  <c r="J70" i="50"/>
  <c r="I70" i="50"/>
  <c r="H70" i="50"/>
  <c r="G70" i="50"/>
  <c r="F70" i="50"/>
  <c r="E70" i="50"/>
  <c r="O69" i="50"/>
  <c r="N69" i="50"/>
  <c r="M69" i="50"/>
  <c r="L69" i="50"/>
  <c r="K69" i="50"/>
  <c r="J69" i="50"/>
  <c r="I69" i="50"/>
  <c r="H69" i="50"/>
  <c r="G69" i="50"/>
  <c r="F69" i="50"/>
  <c r="E69" i="50"/>
  <c r="O68" i="50"/>
  <c r="N68" i="50"/>
  <c r="M68" i="50"/>
  <c r="L68" i="50"/>
  <c r="K68" i="50"/>
  <c r="J68" i="50"/>
  <c r="I68" i="50"/>
  <c r="H68" i="50"/>
  <c r="G68" i="50"/>
  <c r="F68" i="50"/>
  <c r="E68" i="50"/>
  <c r="O67" i="50"/>
  <c r="N67" i="50"/>
  <c r="M67" i="50"/>
  <c r="L67" i="50"/>
  <c r="K67" i="50"/>
  <c r="J67" i="50"/>
  <c r="I67" i="50"/>
  <c r="H67" i="50"/>
  <c r="G67" i="50"/>
  <c r="F67" i="50"/>
  <c r="E67" i="50"/>
  <c r="D72" i="50"/>
  <c r="D71" i="50"/>
  <c r="D70" i="50"/>
  <c r="D69" i="50"/>
  <c r="D68" i="50"/>
  <c r="D67" i="50"/>
  <c r="O65" i="50"/>
  <c r="N65" i="50"/>
  <c r="M65" i="50"/>
  <c r="L65" i="50"/>
  <c r="K65" i="50"/>
  <c r="J65" i="50"/>
  <c r="I65" i="50"/>
  <c r="H65" i="50"/>
  <c r="G65" i="50"/>
  <c r="F65" i="50"/>
  <c r="E65" i="50"/>
  <c r="D65" i="50"/>
  <c r="O64" i="50"/>
  <c r="N64" i="50"/>
  <c r="M64" i="50"/>
  <c r="L64" i="50"/>
  <c r="K64" i="50"/>
  <c r="J64" i="50"/>
  <c r="I64" i="50"/>
  <c r="H64" i="50"/>
  <c r="G64" i="50"/>
  <c r="F64" i="50"/>
  <c r="E64" i="50"/>
  <c r="D64" i="50"/>
  <c r="O63" i="50"/>
  <c r="N63" i="50"/>
  <c r="M63" i="50"/>
  <c r="L63" i="50"/>
  <c r="K63" i="50"/>
  <c r="J63" i="50"/>
  <c r="I63" i="50"/>
  <c r="H63" i="50"/>
  <c r="G63" i="50"/>
  <c r="F63" i="50"/>
  <c r="E63" i="50"/>
  <c r="D63" i="50"/>
  <c r="O62" i="50"/>
  <c r="N62" i="50"/>
  <c r="M62" i="50"/>
  <c r="L62" i="50"/>
  <c r="K62" i="50"/>
  <c r="J62" i="50"/>
  <c r="I62" i="50"/>
  <c r="H62" i="50"/>
  <c r="G62" i="50"/>
  <c r="F62" i="50"/>
  <c r="E62" i="50"/>
  <c r="D62" i="50"/>
  <c r="O58" i="50"/>
  <c r="N58" i="50"/>
  <c r="M58" i="50"/>
  <c r="L58" i="50"/>
  <c r="K58" i="50"/>
  <c r="J58" i="50"/>
  <c r="I58" i="50"/>
  <c r="H58" i="50"/>
  <c r="G58" i="50"/>
  <c r="F58" i="50"/>
  <c r="E58" i="50"/>
  <c r="D58" i="50"/>
  <c r="O55" i="50"/>
  <c r="N55" i="50"/>
  <c r="M55" i="50"/>
  <c r="L55" i="50"/>
  <c r="K55" i="50"/>
  <c r="J55" i="50"/>
  <c r="I55" i="50"/>
  <c r="H55" i="50"/>
  <c r="G55" i="50"/>
  <c r="F55" i="50"/>
  <c r="E55" i="50"/>
  <c r="D55" i="50"/>
  <c r="O48" i="50"/>
  <c r="O47" i="50" s="1"/>
  <c r="N48" i="50"/>
  <c r="N47" i="50" s="1"/>
  <c r="M48" i="50"/>
  <c r="M47" i="50" s="1"/>
  <c r="L48" i="50"/>
  <c r="L47" i="50" s="1"/>
  <c r="K48" i="50"/>
  <c r="K47" i="50" s="1"/>
  <c r="J48" i="50"/>
  <c r="J47" i="50" s="1"/>
  <c r="I48" i="50"/>
  <c r="I47" i="50" s="1"/>
  <c r="H48" i="50"/>
  <c r="H47" i="50" s="1"/>
  <c r="G48" i="50"/>
  <c r="G47" i="50" s="1"/>
  <c r="F48" i="50"/>
  <c r="F47" i="50" s="1"/>
  <c r="E48" i="50"/>
  <c r="E47" i="50" s="1"/>
  <c r="D48" i="50"/>
  <c r="D47" i="50" s="1"/>
  <c r="O46" i="50"/>
  <c r="N46" i="50"/>
  <c r="M46" i="50"/>
  <c r="L46" i="50"/>
  <c r="K46" i="50"/>
  <c r="J46" i="50"/>
  <c r="I46" i="50"/>
  <c r="H46" i="50"/>
  <c r="G46" i="50"/>
  <c r="F46" i="50"/>
  <c r="E46" i="50"/>
  <c r="O45" i="50"/>
  <c r="N45" i="50"/>
  <c r="M45" i="50"/>
  <c r="L45" i="50"/>
  <c r="K45" i="50"/>
  <c r="J45" i="50"/>
  <c r="I45" i="50"/>
  <c r="H45" i="50"/>
  <c r="G45" i="50"/>
  <c r="F45" i="50"/>
  <c r="E45" i="50"/>
  <c r="O44" i="50"/>
  <c r="N44" i="50"/>
  <c r="M44" i="50"/>
  <c r="L44" i="50"/>
  <c r="K44" i="50"/>
  <c r="J44" i="50"/>
  <c r="I44" i="50"/>
  <c r="H44" i="50"/>
  <c r="G44" i="50"/>
  <c r="F44" i="50"/>
  <c r="E44" i="50"/>
  <c r="O43" i="50"/>
  <c r="N43" i="50"/>
  <c r="M43" i="50"/>
  <c r="L43" i="50"/>
  <c r="K43" i="50"/>
  <c r="J43" i="50"/>
  <c r="I43" i="50"/>
  <c r="H43" i="50"/>
  <c r="G43" i="50"/>
  <c r="F43" i="50"/>
  <c r="E43" i="50"/>
  <c r="D46" i="50"/>
  <c r="D45" i="50"/>
  <c r="D44" i="50"/>
  <c r="D43" i="50"/>
  <c r="O41" i="50"/>
  <c r="N41" i="50"/>
  <c r="M41" i="50"/>
  <c r="L41" i="50"/>
  <c r="K41" i="50"/>
  <c r="J41" i="50"/>
  <c r="I41" i="50"/>
  <c r="H41" i="50"/>
  <c r="G41" i="50"/>
  <c r="F41" i="50"/>
  <c r="E41" i="50"/>
  <c r="D41" i="50"/>
  <c r="O40" i="50"/>
  <c r="N40" i="50"/>
  <c r="M40" i="50"/>
  <c r="L40" i="50"/>
  <c r="K40" i="50"/>
  <c r="J40" i="50"/>
  <c r="I40" i="50"/>
  <c r="H40" i="50"/>
  <c r="G40" i="50"/>
  <c r="F40" i="50"/>
  <c r="E40" i="50"/>
  <c r="D40" i="50"/>
  <c r="O39" i="50"/>
  <c r="N39" i="50"/>
  <c r="M39" i="50"/>
  <c r="L39" i="50"/>
  <c r="K39" i="50"/>
  <c r="J39" i="50"/>
  <c r="I39" i="50"/>
  <c r="H39" i="50"/>
  <c r="G39" i="50"/>
  <c r="F39" i="50"/>
  <c r="E39" i="50"/>
  <c r="D39" i="50"/>
  <c r="O38" i="50"/>
  <c r="N38" i="50"/>
  <c r="M38" i="50"/>
  <c r="L38" i="50"/>
  <c r="K38" i="50"/>
  <c r="J38" i="50"/>
  <c r="I38" i="50"/>
  <c r="H38" i="50"/>
  <c r="G38" i="50"/>
  <c r="F38" i="50"/>
  <c r="E38" i="50"/>
  <c r="D38" i="50"/>
  <c r="O37" i="50"/>
  <c r="N37" i="50"/>
  <c r="M37" i="50"/>
  <c r="L37" i="50"/>
  <c r="K37" i="50"/>
  <c r="J37" i="50"/>
  <c r="I37" i="50"/>
  <c r="H37" i="50"/>
  <c r="G37" i="50"/>
  <c r="F37" i="50"/>
  <c r="E37" i="50"/>
  <c r="D37" i="50"/>
  <c r="O36" i="50"/>
  <c r="N36" i="50"/>
  <c r="M36" i="50"/>
  <c r="L36" i="50"/>
  <c r="K36" i="50"/>
  <c r="J36" i="50"/>
  <c r="I36" i="50"/>
  <c r="H36" i="50"/>
  <c r="G36" i="50"/>
  <c r="F36" i="50"/>
  <c r="E36" i="50"/>
  <c r="D36" i="50"/>
  <c r="O32" i="50"/>
  <c r="N32" i="50"/>
  <c r="M32" i="50"/>
  <c r="L32" i="50"/>
  <c r="K32" i="50"/>
  <c r="J32" i="50"/>
  <c r="I32" i="50"/>
  <c r="H32" i="50"/>
  <c r="G32" i="50"/>
  <c r="F32" i="50"/>
  <c r="E32" i="50"/>
  <c r="D32" i="50"/>
  <c r="O30" i="50"/>
  <c r="N30" i="50"/>
  <c r="M30" i="50"/>
  <c r="L30" i="50"/>
  <c r="K30" i="50"/>
  <c r="J30" i="50"/>
  <c r="I30" i="50"/>
  <c r="H30" i="50"/>
  <c r="G30" i="50"/>
  <c r="F30" i="50"/>
  <c r="E30" i="50"/>
  <c r="D30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O28" i="50"/>
  <c r="N28" i="50"/>
  <c r="M28" i="50"/>
  <c r="L28" i="50"/>
  <c r="K28" i="50"/>
  <c r="J28" i="50"/>
  <c r="I28" i="50"/>
  <c r="H28" i="50"/>
  <c r="G28" i="50"/>
  <c r="F28" i="50"/>
  <c r="E28" i="50"/>
  <c r="D28" i="50"/>
  <c r="O25" i="50"/>
  <c r="N25" i="50"/>
  <c r="M25" i="50"/>
  <c r="L25" i="50"/>
  <c r="K25" i="50"/>
  <c r="J25" i="50"/>
  <c r="I25" i="50"/>
  <c r="H25" i="50"/>
  <c r="G25" i="50"/>
  <c r="F25" i="50"/>
  <c r="E25" i="50"/>
  <c r="D25" i="50"/>
  <c r="O26" i="50"/>
  <c r="N26" i="50"/>
  <c r="M26" i="50"/>
  <c r="L26" i="50"/>
  <c r="K26" i="50"/>
  <c r="J26" i="50"/>
  <c r="I26" i="50"/>
  <c r="H26" i="50"/>
  <c r="G26" i="50"/>
  <c r="F26" i="50"/>
  <c r="E26" i="50"/>
  <c r="O27" i="50"/>
  <c r="N27" i="50"/>
  <c r="M27" i="50"/>
  <c r="L27" i="50"/>
  <c r="K27" i="50"/>
  <c r="J27" i="50"/>
  <c r="I27" i="50"/>
  <c r="H27" i="50"/>
  <c r="G27" i="50"/>
  <c r="F27" i="50"/>
  <c r="E27" i="50"/>
  <c r="D27" i="50"/>
  <c r="D26" i="50"/>
  <c r="O19" i="50"/>
  <c r="O18" i="50"/>
  <c r="O17" i="50"/>
  <c r="H16" i="50"/>
  <c r="H15" i="50"/>
  <c r="O13" i="50"/>
  <c r="N13" i="50"/>
  <c r="M13" i="50"/>
  <c r="L13" i="50"/>
  <c r="K13" i="50"/>
  <c r="J13" i="50"/>
  <c r="I13" i="50"/>
  <c r="H13" i="50"/>
  <c r="G13" i="50"/>
  <c r="F13" i="50"/>
  <c r="E13" i="50"/>
  <c r="D13" i="50"/>
  <c r="O12" i="50"/>
  <c r="N12" i="50"/>
  <c r="M12" i="50"/>
  <c r="L12" i="50"/>
  <c r="K12" i="50"/>
  <c r="J12" i="50"/>
  <c r="I12" i="50"/>
  <c r="H12" i="50"/>
  <c r="G12" i="50"/>
  <c r="F12" i="50"/>
  <c r="E12" i="50"/>
  <c r="D12" i="50"/>
  <c r="O11" i="50"/>
  <c r="N11" i="50"/>
  <c r="M11" i="50"/>
  <c r="L11" i="50"/>
  <c r="K11" i="50"/>
  <c r="J11" i="50"/>
  <c r="I11" i="50"/>
  <c r="H11" i="50"/>
  <c r="G11" i="50"/>
  <c r="F11" i="50"/>
  <c r="E11" i="50"/>
  <c r="D11" i="50"/>
  <c r="O10" i="50"/>
  <c r="N10" i="50"/>
  <c r="M10" i="50"/>
  <c r="L10" i="50"/>
  <c r="K10" i="50"/>
  <c r="J10" i="50"/>
  <c r="I10" i="50"/>
  <c r="H10" i="50"/>
  <c r="G10" i="50"/>
  <c r="F10" i="50"/>
  <c r="E10" i="50"/>
  <c r="D10" i="50"/>
  <c r="H14" i="50" l="1"/>
  <c r="O14" i="50"/>
  <c r="C11" i="50"/>
  <c r="H125" i="50"/>
  <c r="H124" i="50" s="1"/>
  <c r="C10" i="50" l="1"/>
  <c r="C13" i="50"/>
  <c r="C12" i="50"/>
  <c r="C129" i="50" l="1"/>
  <c r="C126" i="50"/>
  <c r="O125" i="50"/>
  <c r="O124" i="50" s="1"/>
  <c r="N125" i="50"/>
  <c r="N124" i="50" s="1"/>
  <c r="M125" i="50"/>
  <c r="M124" i="50" s="1"/>
  <c r="L125" i="50"/>
  <c r="L124" i="50" s="1"/>
  <c r="K125" i="50"/>
  <c r="K124" i="50" s="1"/>
  <c r="J125" i="50"/>
  <c r="J124" i="50" s="1"/>
  <c r="I125" i="50"/>
  <c r="I124" i="50" s="1"/>
  <c r="G125" i="50"/>
  <c r="G124" i="50" s="1"/>
  <c r="F125" i="50"/>
  <c r="F124" i="50" s="1"/>
  <c r="E125" i="50"/>
  <c r="E124" i="50" s="1"/>
  <c r="D125" i="50"/>
  <c r="D124" i="50" s="1"/>
  <c r="O121" i="50"/>
  <c r="N121" i="50"/>
  <c r="M121" i="50"/>
  <c r="L121" i="50"/>
  <c r="K121" i="50"/>
  <c r="J121" i="50"/>
  <c r="I121" i="50"/>
  <c r="H121" i="50"/>
  <c r="G121" i="50"/>
  <c r="F121" i="50"/>
  <c r="E121" i="50"/>
  <c r="D121" i="50"/>
  <c r="C120" i="50"/>
  <c r="O119" i="50"/>
  <c r="N119" i="50"/>
  <c r="M119" i="50"/>
  <c r="L119" i="50"/>
  <c r="K119" i="50"/>
  <c r="J119" i="50"/>
  <c r="I119" i="50"/>
  <c r="H119" i="50"/>
  <c r="G119" i="50"/>
  <c r="F119" i="50"/>
  <c r="E119" i="50"/>
  <c r="D119" i="50"/>
  <c r="C118" i="50"/>
  <c r="C117" i="50" s="1"/>
  <c r="C116" i="50"/>
  <c r="C115" i="50" s="1"/>
  <c r="O115" i="50"/>
  <c r="N115" i="50"/>
  <c r="M115" i="50"/>
  <c r="L115" i="50"/>
  <c r="K115" i="50"/>
  <c r="J115" i="50"/>
  <c r="I115" i="50"/>
  <c r="H115" i="50"/>
  <c r="G115" i="50"/>
  <c r="F115" i="50"/>
  <c r="E115" i="50"/>
  <c r="D115" i="50"/>
  <c r="C114" i="50"/>
  <c r="O113" i="50"/>
  <c r="N113" i="50"/>
  <c r="M113" i="50"/>
  <c r="L113" i="50"/>
  <c r="K113" i="50"/>
  <c r="J113" i="50"/>
  <c r="I113" i="50"/>
  <c r="H113" i="50"/>
  <c r="G113" i="50"/>
  <c r="F113" i="50"/>
  <c r="E113" i="50"/>
  <c r="D113" i="50"/>
  <c r="O111" i="50"/>
  <c r="N111" i="50"/>
  <c r="M111" i="50"/>
  <c r="L111" i="50"/>
  <c r="K111" i="50"/>
  <c r="J111" i="50"/>
  <c r="I111" i="50"/>
  <c r="H111" i="50"/>
  <c r="G111" i="50"/>
  <c r="F111" i="50"/>
  <c r="E111" i="50"/>
  <c r="D111" i="50"/>
  <c r="C110" i="50"/>
  <c r="C109" i="50"/>
  <c r="O108" i="50"/>
  <c r="N108" i="50"/>
  <c r="M108" i="50"/>
  <c r="L108" i="50"/>
  <c r="K108" i="50"/>
  <c r="J108" i="50"/>
  <c r="I108" i="50"/>
  <c r="H108" i="50"/>
  <c r="O104" i="50"/>
  <c r="N104" i="50"/>
  <c r="M104" i="50"/>
  <c r="L104" i="50"/>
  <c r="K104" i="50"/>
  <c r="J104" i="50"/>
  <c r="I104" i="50"/>
  <c r="H104" i="50"/>
  <c r="G104" i="50"/>
  <c r="F104" i="50"/>
  <c r="E104" i="50"/>
  <c r="D104" i="50"/>
  <c r="C103" i="50"/>
  <c r="C102" i="50"/>
  <c r="C101" i="50"/>
  <c r="O100" i="50"/>
  <c r="N100" i="50"/>
  <c r="M100" i="50"/>
  <c r="L100" i="50"/>
  <c r="K100" i="50"/>
  <c r="J100" i="50"/>
  <c r="I100" i="50"/>
  <c r="H100" i="50"/>
  <c r="G100" i="50"/>
  <c r="F100" i="50"/>
  <c r="E100" i="50"/>
  <c r="D100" i="50"/>
  <c r="O98" i="50"/>
  <c r="N98" i="50"/>
  <c r="M98" i="50"/>
  <c r="L98" i="50"/>
  <c r="K98" i="50"/>
  <c r="J98" i="50"/>
  <c r="I98" i="50"/>
  <c r="H98" i="50"/>
  <c r="G98" i="50"/>
  <c r="F98" i="50"/>
  <c r="E98" i="50"/>
  <c r="D98" i="50"/>
  <c r="C95" i="50"/>
  <c r="C94" i="50"/>
  <c r="O93" i="50"/>
  <c r="N93" i="50"/>
  <c r="M93" i="50"/>
  <c r="L93" i="50"/>
  <c r="K93" i="50"/>
  <c r="J93" i="50"/>
  <c r="I93" i="50"/>
  <c r="H93" i="50"/>
  <c r="G93" i="50"/>
  <c r="F93" i="50"/>
  <c r="E93" i="50"/>
  <c r="D93" i="50"/>
  <c r="C92" i="50"/>
  <c r="O91" i="50"/>
  <c r="N91" i="50"/>
  <c r="M91" i="50"/>
  <c r="L91" i="50"/>
  <c r="K91" i="50"/>
  <c r="J91" i="50"/>
  <c r="I91" i="50"/>
  <c r="H91" i="50"/>
  <c r="G91" i="50"/>
  <c r="F91" i="50"/>
  <c r="E91" i="50"/>
  <c r="D91" i="50"/>
  <c r="C90" i="50"/>
  <c r="C89" i="50"/>
  <c r="C88" i="50"/>
  <c r="O87" i="50"/>
  <c r="N87" i="50"/>
  <c r="M87" i="50"/>
  <c r="L87" i="50"/>
  <c r="K87" i="50"/>
  <c r="J87" i="50"/>
  <c r="I87" i="50"/>
  <c r="H87" i="50"/>
  <c r="G87" i="50"/>
  <c r="F87" i="50"/>
  <c r="E87" i="50"/>
  <c r="D87" i="50"/>
  <c r="C86" i="50"/>
  <c r="O85" i="50"/>
  <c r="N85" i="50"/>
  <c r="M85" i="50"/>
  <c r="L85" i="50"/>
  <c r="K85" i="50"/>
  <c r="J85" i="50"/>
  <c r="I85" i="50"/>
  <c r="H85" i="50"/>
  <c r="G85" i="50"/>
  <c r="F85" i="50"/>
  <c r="E85" i="50"/>
  <c r="D85" i="50"/>
  <c r="C84" i="50"/>
  <c r="C83" i="50"/>
  <c r="C82" i="50"/>
  <c r="C81" i="50"/>
  <c r="O80" i="50"/>
  <c r="N80" i="50"/>
  <c r="M80" i="50"/>
  <c r="L80" i="50"/>
  <c r="K80" i="50"/>
  <c r="J80" i="50"/>
  <c r="I80" i="50"/>
  <c r="H80" i="50"/>
  <c r="G80" i="50"/>
  <c r="F80" i="50"/>
  <c r="E80" i="50"/>
  <c r="D80" i="50"/>
  <c r="C79" i="50"/>
  <c r="O78" i="50"/>
  <c r="N78" i="50"/>
  <c r="M78" i="50"/>
  <c r="L78" i="50"/>
  <c r="K78" i="50"/>
  <c r="J78" i="50"/>
  <c r="I78" i="50"/>
  <c r="H78" i="50"/>
  <c r="G78" i="50"/>
  <c r="F78" i="50"/>
  <c r="E78" i="50"/>
  <c r="D78" i="50"/>
  <c r="C77" i="50"/>
  <c r="C76" i="50"/>
  <c r="C75" i="50"/>
  <c r="C74" i="50"/>
  <c r="O73" i="50"/>
  <c r="N73" i="50"/>
  <c r="M73" i="50"/>
  <c r="L73" i="50"/>
  <c r="K73" i="50"/>
  <c r="J73" i="50"/>
  <c r="I73" i="50"/>
  <c r="H73" i="50"/>
  <c r="G73" i="50"/>
  <c r="F73" i="50"/>
  <c r="E73" i="50"/>
  <c r="D73" i="50"/>
  <c r="C72" i="50"/>
  <c r="C71" i="50"/>
  <c r="C70" i="50"/>
  <c r="C69" i="50"/>
  <c r="C68" i="50"/>
  <c r="C67" i="50"/>
  <c r="O66" i="50"/>
  <c r="N66" i="50"/>
  <c r="M66" i="50"/>
  <c r="L66" i="50"/>
  <c r="K66" i="50"/>
  <c r="J66" i="50"/>
  <c r="I66" i="50"/>
  <c r="H66" i="50"/>
  <c r="G66" i="50"/>
  <c r="F66" i="50"/>
  <c r="E66" i="50"/>
  <c r="D66" i="50"/>
  <c r="C65" i="50"/>
  <c r="C64" i="50"/>
  <c r="C63" i="50"/>
  <c r="C62" i="50"/>
  <c r="O61" i="50"/>
  <c r="N61" i="50"/>
  <c r="M61" i="50"/>
  <c r="L61" i="50"/>
  <c r="K61" i="50"/>
  <c r="J61" i="50"/>
  <c r="I61" i="50"/>
  <c r="H61" i="50"/>
  <c r="G61" i="50"/>
  <c r="F61" i="50"/>
  <c r="E61" i="50"/>
  <c r="D61" i="50"/>
  <c r="C58" i="50"/>
  <c r="C57" i="50"/>
  <c r="C56" i="50"/>
  <c r="C55" i="50"/>
  <c r="O54" i="50"/>
  <c r="N54" i="50"/>
  <c r="M54" i="50"/>
  <c r="K54" i="50"/>
  <c r="J54" i="50"/>
  <c r="I54" i="50"/>
  <c r="H54" i="50"/>
  <c r="G54" i="50"/>
  <c r="F54" i="50"/>
  <c r="E54" i="50"/>
  <c r="D54" i="50"/>
  <c r="C53" i="50"/>
  <c r="C52" i="50"/>
  <c r="O51" i="50"/>
  <c r="N51" i="50"/>
  <c r="M51" i="50"/>
  <c r="L51" i="50"/>
  <c r="K51" i="50"/>
  <c r="J51" i="50"/>
  <c r="I51" i="50"/>
  <c r="H51" i="50"/>
  <c r="G51" i="50"/>
  <c r="F51" i="50"/>
  <c r="E51" i="50"/>
  <c r="D51" i="50"/>
  <c r="C50" i="50"/>
  <c r="O49" i="50"/>
  <c r="N49" i="50"/>
  <c r="M49" i="50"/>
  <c r="L49" i="50"/>
  <c r="K49" i="50"/>
  <c r="J49" i="50"/>
  <c r="I49" i="50"/>
  <c r="H49" i="50"/>
  <c r="G49" i="50"/>
  <c r="F49" i="50"/>
  <c r="E49" i="50"/>
  <c r="D49" i="50"/>
  <c r="C48" i="50"/>
  <c r="C47" i="50" s="1"/>
  <c r="C46" i="50"/>
  <c r="C45" i="50"/>
  <c r="C44" i="50"/>
  <c r="C43" i="50"/>
  <c r="O42" i="50"/>
  <c r="N42" i="50"/>
  <c r="M42" i="50"/>
  <c r="L42" i="50"/>
  <c r="K42" i="50"/>
  <c r="J42" i="50"/>
  <c r="I42" i="50"/>
  <c r="H42" i="50"/>
  <c r="G42" i="50"/>
  <c r="F42" i="50"/>
  <c r="E42" i="50"/>
  <c r="D42" i="50"/>
  <c r="C41" i="50"/>
  <c r="C40" i="50"/>
  <c r="C39" i="50"/>
  <c r="C38" i="50"/>
  <c r="C37" i="50"/>
  <c r="C36" i="50"/>
  <c r="O35" i="50"/>
  <c r="N35" i="50"/>
  <c r="M35" i="50"/>
  <c r="L35" i="50"/>
  <c r="K35" i="50"/>
  <c r="J35" i="50"/>
  <c r="I35" i="50"/>
  <c r="H35" i="50"/>
  <c r="G35" i="50"/>
  <c r="F35" i="50"/>
  <c r="E35" i="50"/>
  <c r="D35" i="50"/>
  <c r="O33" i="50"/>
  <c r="N33" i="50"/>
  <c r="M33" i="50"/>
  <c r="L33" i="50"/>
  <c r="K33" i="50"/>
  <c r="J33" i="50"/>
  <c r="I33" i="50"/>
  <c r="H33" i="50"/>
  <c r="G33" i="50"/>
  <c r="F33" i="50"/>
  <c r="E33" i="50"/>
  <c r="D33" i="50"/>
  <c r="C32" i="50"/>
  <c r="O31" i="50"/>
  <c r="N31" i="50"/>
  <c r="M31" i="50"/>
  <c r="L31" i="50"/>
  <c r="K31" i="50"/>
  <c r="J31" i="50"/>
  <c r="I31" i="50"/>
  <c r="H31" i="50"/>
  <c r="G31" i="50"/>
  <c r="F31" i="50"/>
  <c r="E31" i="50"/>
  <c r="D31" i="50"/>
  <c r="C30" i="50"/>
  <c r="C29" i="50"/>
  <c r="C28" i="50"/>
  <c r="C27" i="50"/>
  <c r="C26" i="50"/>
  <c r="C25" i="50"/>
  <c r="O24" i="50"/>
  <c r="N24" i="50"/>
  <c r="M24" i="50"/>
  <c r="L24" i="50"/>
  <c r="K24" i="50"/>
  <c r="J24" i="50"/>
  <c r="I24" i="50"/>
  <c r="H24" i="50"/>
  <c r="G24" i="50"/>
  <c r="F24" i="50"/>
  <c r="E24" i="50"/>
  <c r="D24" i="50"/>
  <c r="C19" i="50"/>
  <c r="O9" i="50"/>
  <c r="O8" i="50" s="1"/>
  <c r="N9" i="50"/>
  <c r="N8" i="50" s="1"/>
  <c r="M9" i="50"/>
  <c r="M8" i="50" s="1"/>
  <c r="L9" i="50"/>
  <c r="L8" i="50" s="1"/>
  <c r="K9" i="50"/>
  <c r="K8" i="50" s="1"/>
  <c r="J9" i="50"/>
  <c r="J8" i="50" s="1"/>
  <c r="I9" i="50"/>
  <c r="I8" i="50" s="1"/>
  <c r="H9" i="50"/>
  <c r="H8" i="50" s="1"/>
  <c r="G9" i="50"/>
  <c r="G8" i="50" s="1"/>
  <c r="F9" i="50"/>
  <c r="F8" i="50" s="1"/>
  <c r="E9" i="50"/>
  <c r="E8" i="50" s="1"/>
  <c r="C108" i="50" l="1"/>
  <c r="N107" i="50"/>
  <c r="D107" i="50"/>
  <c r="O107" i="50"/>
  <c r="L107" i="50"/>
  <c r="F107" i="50"/>
  <c r="M107" i="50"/>
  <c r="G107" i="50"/>
  <c r="H107" i="50"/>
  <c r="I107" i="50"/>
  <c r="J107" i="50"/>
  <c r="K107" i="50"/>
  <c r="E107" i="50"/>
  <c r="C54" i="50"/>
  <c r="C121" i="50"/>
  <c r="G97" i="50"/>
  <c r="C111" i="50"/>
  <c r="C119" i="50"/>
  <c r="M60" i="50"/>
  <c r="C85" i="50"/>
  <c r="C104" i="50"/>
  <c r="C51" i="50"/>
  <c r="D97" i="50"/>
  <c r="H97" i="50"/>
  <c r="L97" i="50"/>
  <c r="O97" i="50"/>
  <c r="E97" i="50"/>
  <c r="K97" i="50"/>
  <c r="K60" i="50"/>
  <c r="C78" i="50"/>
  <c r="F23" i="50"/>
  <c r="J23" i="50"/>
  <c r="E60" i="50"/>
  <c r="I60" i="50"/>
  <c r="E23" i="50"/>
  <c r="I23" i="50"/>
  <c r="M23" i="50"/>
  <c r="D23" i="50"/>
  <c r="N23" i="50"/>
  <c r="H23" i="50"/>
  <c r="C24" i="50"/>
  <c r="K23" i="50"/>
  <c r="O23" i="50"/>
  <c r="F97" i="50"/>
  <c r="J97" i="50"/>
  <c r="N97" i="50"/>
  <c r="C113" i="50"/>
  <c r="D60" i="50"/>
  <c r="C61" i="50"/>
  <c r="C31" i="50"/>
  <c r="C66" i="50"/>
  <c r="L54" i="50"/>
  <c r="L23" i="50" s="1"/>
  <c r="C49" i="50"/>
  <c r="C93" i="50"/>
  <c r="I97" i="50"/>
  <c r="M97" i="50"/>
  <c r="F60" i="50"/>
  <c r="G60" i="50"/>
  <c r="O60" i="50"/>
  <c r="C35" i="50"/>
  <c r="C16" i="50"/>
  <c r="G23" i="50"/>
  <c r="C17" i="50"/>
  <c r="C21" i="50"/>
  <c r="C20" i="50" s="1"/>
  <c r="C33" i="50"/>
  <c r="C42" i="50"/>
  <c r="C73" i="50"/>
  <c r="C87" i="50"/>
  <c r="C98" i="50"/>
  <c r="C100" i="50"/>
  <c r="C125" i="50"/>
  <c r="C124" i="50" s="1"/>
  <c r="C80" i="50"/>
  <c r="N60" i="50"/>
  <c r="L60" i="50"/>
  <c r="J60" i="50"/>
  <c r="H60" i="50"/>
  <c r="C91" i="50"/>
  <c r="C15" i="50"/>
  <c r="C18" i="50"/>
  <c r="C14" i="50" l="1"/>
  <c r="C107" i="50"/>
  <c r="E131" i="50"/>
  <c r="M131" i="50"/>
  <c r="I131" i="50"/>
  <c r="N131" i="50"/>
  <c r="H131" i="50"/>
  <c r="L131" i="50"/>
  <c r="K131" i="50"/>
  <c r="C23" i="50"/>
  <c r="J131" i="50"/>
  <c r="C97" i="50"/>
  <c r="G131" i="50"/>
  <c r="F131" i="50"/>
  <c r="C60" i="50"/>
  <c r="O131" i="50"/>
  <c r="C9" i="50" l="1"/>
  <c r="C8" i="50" s="1"/>
  <c r="C131" i="50" s="1"/>
  <c r="D9" i="50"/>
  <c r="D8" i="50" s="1"/>
  <c r="D131" i="50" l="1"/>
</calcChain>
</file>

<file path=xl/sharedStrings.xml><?xml version="1.0" encoding="utf-8"?>
<sst xmlns="http://schemas.openxmlformats.org/spreadsheetml/2006/main" count="141" uniqueCount="139">
  <si>
    <t>Gim programas</t>
  </si>
  <si>
    <t>Fortamun</t>
  </si>
  <si>
    <t>Fism</t>
  </si>
  <si>
    <t>Importe real según listado de nomina</t>
  </si>
  <si>
    <t>DESCRIPCIÓN</t>
  </si>
  <si>
    <t>T O T A 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</si>
  <si>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</si>
  <si>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</si>
  <si>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</si>
  <si>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</si>
  <si>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</si>
  <si>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</si>
  <si>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</si>
  <si>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</si>
  <si>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</si>
  <si>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</si>
  <si>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</si>
  <si>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</si>
  <si>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</si>
  <si>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SUELDOS A PERSONAL CARÁCTER PERMANENTE</t>
  </si>
  <si>
    <t>DIETAS</t>
  </si>
  <si>
    <t>SUELDOS A FUNCIONARIOS</t>
  </si>
  <si>
    <t xml:space="preserve">SUELDOS AL PERSONAL </t>
  </si>
  <si>
    <t>SUELDOS A TRABAJADORES DE BASE</t>
  </si>
  <si>
    <t>REMUNERACIONES ADICIONALES Y ESPECIALES</t>
  </si>
  <si>
    <t xml:space="preserve">PRIMA VACACIONAL AL PERSONAL </t>
  </si>
  <si>
    <t>PRIMA VACACIONAL A TRABAJADORES</t>
  </si>
  <si>
    <t>PRIMA QUINQUENAL</t>
  </si>
  <si>
    <t>GRATIFICACIÓN FIN DE AÑO AL PERSONAL</t>
  </si>
  <si>
    <t xml:space="preserve">GRATIFICACIÓN DE FIN DE AÑO A TRABAJADORES </t>
  </si>
  <si>
    <t>PAGOS DE SEGURIDAD SOCIAL</t>
  </si>
  <si>
    <t xml:space="preserve">CUOTAS DE DESPENSA A TRABAJADORES </t>
  </si>
  <si>
    <t>MATERIALES Y SUMINISTROS</t>
  </si>
  <si>
    <t>MAT. ADMITIVOS. EMISION DE DOC. Y ART. DE OFICINA</t>
  </si>
  <si>
    <t>MAT. UTILES Y EQUIPOS MENORES DE OFICINA</t>
  </si>
  <si>
    <t>MAT. Y UTILES DE IMPRESIÓN Y REPRODUCCION</t>
  </si>
  <si>
    <t>MAT. UTILES Y EPO. MENOR DE TEC. DE INF.</t>
  </si>
  <si>
    <t>MAT. IMPRESIÓN E INFORMACION DIGITAL</t>
  </si>
  <si>
    <t>MATERIAL LIMPIEZA</t>
  </si>
  <si>
    <t>MAT. PARA REGISTRO E INDENT. DE BIENES Y PERSONAS</t>
  </si>
  <si>
    <t>ALIMENTOS Y UTENSILIOS</t>
  </si>
  <si>
    <t>PRODUCTOS ALIMENTICIOS PARA PERSONAS</t>
  </si>
  <si>
    <t>MATERIAS PRIMAS Y MATERIAL DE PRODUC. Y COMERC.</t>
  </si>
  <si>
    <t>INSUMOS TEXTILES ADQ. COMO MAT. PRIM</t>
  </si>
  <si>
    <t>MATERIALES Y ARTICULOS DE CONTRUCCION Y REPARACION</t>
  </si>
  <si>
    <t>PROD. MINERALES NO METALICOS</t>
  </si>
  <si>
    <t>CEMENTO Y PROD. DE CONCRETO</t>
  </si>
  <si>
    <t>VIDRIO Y PRODUCTOS DE VIDRIO</t>
  </si>
  <si>
    <t>MAT. ELECTRICO Y ELECTRONICO</t>
  </si>
  <si>
    <t>ART. MET. PARA LA CONSTRUCCION</t>
  </si>
  <si>
    <t>OTROS MAT. Y ART. DE CONST. Y REPARACION</t>
  </si>
  <si>
    <t>PRODUCTOS QUMICOS, FARM. Y DE LABORATORIO</t>
  </si>
  <si>
    <t>PROD. QUIMICOS BASICOS</t>
  </si>
  <si>
    <t>COMBUSTIBLES, LUBRICANTES Y ADITIVOS</t>
  </si>
  <si>
    <t>VESTUARIO, BLANCOS, PRENDAS DE PROTEC.Y A DEPTOS.</t>
  </si>
  <si>
    <t>PRENDAS DE SEG. Y PROTECCION PERSONAL</t>
  </si>
  <si>
    <t xml:space="preserve">MATERIALES Y SUM. PARA SEGURIDAD </t>
  </si>
  <si>
    <t>MAT. DE SEGURIDAD PUB.</t>
  </si>
  <si>
    <t>PRENDAS DE PROTECCION PARA SEG. PUB. Y NACIONAL</t>
  </si>
  <si>
    <t>HERRAMIENTAS REFACCIONES Y ACCESORIOS MENORES</t>
  </si>
  <si>
    <t>HERRAMIENTAS MENORES</t>
  </si>
  <si>
    <t>REF. Y A M DE MOB. Y E. ADMON. EDUC. Y REC.</t>
  </si>
  <si>
    <t xml:space="preserve">REF. Y A M DE EPO. DE COMPUTO Y TEC DE LA INF. </t>
  </si>
  <si>
    <t>REF. Y A M DE EPO. INSTRUM. MEDICO Y DE LAB.</t>
  </si>
  <si>
    <t>SERVICIOS GENERALES</t>
  </si>
  <si>
    <t>SERVICIOS BASICOS</t>
  </si>
  <si>
    <t>ENERGIA ELECTRICA</t>
  </si>
  <si>
    <t>AGUA</t>
  </si>
  <si>
    <t>TELEFONIA TRADICIONAL</t>
  </si>
  <si>
    <t>TELEFONIA CELULAR</t>
  </si>
  <si>
    <t>SERVICIOS DE ARRENDAMIENTO</t>
  </si>
  <si>
    <t>ARRENDAMIENTO DE EDIFICIOS</t>
  </si>
  <si>
    <t>ARRENDAMIENTO DE MOB. Y EQUIPO DE ADMON</t>
  </si>
  <si>
    <t>ARRENDAMIENTO DE EQUIPO DE TRANSPORTE</t>
  </si>
  <si>
    <t>ARRENDAMIENTO DE MAQ OTROS EPOS. Y HERRAMIENTAS</t>
  </si>
  <si>
    <t>ARRENDAMIENTO DE ACTIVOS INTANGIBLES</t>
  </si>
  <si>
    <t>OTROS ARRENDAMIENTOS</t>
  </si>
  <si>
    <t>SERVICIOS PROF. CIENTIFICOS TEC. Y OTROS SERV.</t>
  </si>
  <si>
    <t>SERVICIOS LEGALES DE CONTABILIDAD AUD. RELACIONADOS</t>
  </si>
  <si>
    <t>SERV. CONSULTA ADMITIVA, PROC. TEC. Y TEC. INF.</t>
  </si>
  <si>
    <t>SERV. DE APOYO ADMITIVO. TRADUCCION FOTOCOPIADO E INF.</t>
  </si>
  <si>
    <t>SERV. PROF. CIENTIFICOS Y TECNICOS INTEGRALES</t>
  </si>
  <si>
    <t>SERVICIO FINANCIEROS BANCARIOS Y COMERCIALES</t>
  </si>
  <si>
    <t>SEGURO DE BIENES PATRIMONIALES</t>
  </si>
  <si>
    <t>SERVICIO DE INST. REP. MANTTO. Y CONSERVACION</t>
  </si>
  <si>
    <t>INST. REP. Y MANTTO. EPO. COMPUTO DE TEC DE INF.</t>
  </si>
  <si>
    <t>REPARACION Y MANTTO. DE EPO. DE TRANSPORTE</t>
  </si>
  <si>
    <t>INSTALACION REP. Y MANTTO. MAQ. OTROS EPOS Y HERRAMIENTA</t>
  </si>
  <si>
    <t>SERVICIOS DE COMUNICACIÓN SOC. Y PUBLICIDAD</t>
  </si>
  <si>
    <t>DIFUSION RADIO TV Y OTROS MEDIOS S-PROG. GUB.</t>
  </si>
  <si>
    <t>SERVICIO DE TRASLADO Y VIATICOS</t>
  </si>
  <si>
    <t>PASAJES TERRESTRES</t>
  </si>
  <si>
    <t>VIATICOS EN EL PAIS</t>
  </si>
  <si>
    <t>OTROS SERVICIOS DE TRASLADO Y HOSPEDAJE</t>
  </si>
  <si>
    <t>SERVICIOS OFICIALES</t>
  </si>
  <si>
    <t>GASTOS DE ORDEN SOCIAL Y CULTURAL</t>
  </si>
  <si>
    <t>OTROS SERVICIOS GENERALES</t>
  </si>
  <si>
    <t>IMPUESTOS Y DERECHOS</t>
  </si>
  <si>
    <t>PENAS, MULTAS, ACCESORIOS Y ACTUALIZACIONES</t>
  </si>
  <si>
    <t>TRANSF. ASIGNACIONES, SUBSIDIOS Y OTRAS AYUDAS.</t>
  </si>
  <si>
    <t>SUBSIDIOS Y SUBVENCIONES</t>
  </si>
  <si>
    <t>SUBSIDIOS A LA PRODUCCION</t>
  </si>
  <si>
    <t xml:space="preserve">AYUDAS SOCIALES </t>
  </si>
  <si>
    <t>AYUDAS SOCIALES A PERSONAS</t>
  </si>
  <si>
    <t>AYUDAS SOCIALES A INST. SIN FINES DE LUCRO</t>
  </si>
  <si>
    <t>PENSIONES Y JUBILACIONES</t>
  </si>
  <si>
    <t>PENSIONES</t>
  </si>
  <si>
    <t>BIENES MUEBLES E INMUEBLES E INTANGIBLES</t>
  </si>
  <si>
    <t>MOBILIARIO Y EQUIPO DE ADMINISTRACION</t>
  </si>
  <si>
    <t>MUEBLES EXEPTO DE OFICINA Y ESTANTERIA</t>
  </si>
  <si>
    <t>EQPO DE COMPUTO Y TECNOLOGIA DE INFORMACION</t>
  </si>
  <si>
    <t>MOBILIARIO Y EQUIPO EDUC Y RECREATIVO</t>
  </si>
  <si>
    <t>EQUIPO Y APARATOS AUDIOVISUALES</t>
  </si>
  <si>
    <t>VEHICULOS Y EQUIPO DE TRANSPORTE</t>
  </si>
  <si>
    <t>VEHICULOS Y EQUIPO TERRESTRE</t>
  </si>
  <si>
    <t>EQUIPO DE DEFENSA Y SEGURIDAD</t>
  </si>
  <si>
    <t>MAQUINARIA, OTROS EQUIPOS Y HERRAMIENTAS</t>
  </si>
  <si>
    <t xml:space="preserve">OTROS EQUIPOS </t>
  </si>
  <si>
    <t>BIENES INMUEBLES</t>
  </si>
  <si>
    <t>TERRENOS</t>
  </si>
  <si>
    <t>ACTIVOS INTANGIBLES</t>
  </si>
  <si>
    <t>SOFWARE</t>
  </si>
  <si>
    <t>INVERSION PUBLICA</t>
  </si>
  <si>
    <t>OBRA PUBLICA</t>
  </si>
  <si>
    <t>INVERSIONES FINANCIERAS Y OTRAS INVERSIONES</t>
  </si>
  <si>
    <t>PARTICIPACIONES Y OTRAS APORTACIONES</t>
  </si>
  <si>
    <t>DEUDA PUBLICA</t>
  </si>
  <si>
    <t>TOTAL</t>
  </si>
  <si>
    <t>PARTIDA</t>
  </si>
  <si>
    <t>INSTALACION, REPARACION Y MANTENIMIENTO DE EQUIPO E INSTRUMENTAL MEDICO Y DE LABORATORIO</t>
  </si>
  <si>
    <t xml:space="preserve">AYUDAS SOCIALES A INSTITUCIONES DE ENSEÑANZA </t>
  </si>
  <si>
    <t>PREVISIONES DE CARÁCTER LABORAL, ECONÓMICA Y DE SEGURIDAD SOCIAL</t>
  </si>
  <si>
    <t>MEDICINAS Y PRODUCTOS FARMACEUTICOS</t>
  </si>
  <si>
    <t>MATERIALES, ACCESORIOS Y SUMINISTROS MEDICOS</t>
  </si>
  <si>
    <t>FIBRAS SINTETICAS, HULES, PLASTICOS Y DERIVADOS</t>
  </si>
  <si>
    <t xml:space="preserve">         CONST.OBRAS D/URBAN.P/LA DOT.D/SERV.</t>
  </si>
  <si>
    <t>MUNICIPIO DE: EL CARMEN TEQUEXQUITLA, TLAX.</t>
  </si>
  <si>
    <t xml:space="preserve"> ANTEPROYECTO DE PRESUPUESTO DE EGRESOS 2025</t>
  </si>
  <si>
    <t>PRESUPUESTO CALENDARIZADO CONSOLIDADO POR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</si>
</sst>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10"/>
      <name val="Arial"/>
    </font>
    <font>
      <sz val="10"/>
      <name val="Arial"/>
      <family val="2"/>
    </font>
    <font>
      <sz val="12"/>
      <name val="Arial Nova Light"/>
      <family val="2"/>
    </font>
    <font>
      <b/>
      <sz val="14"/>
      <name val="Arial Nova Light"/>
      <family val="2"/>
    </font>
    <font>
      <b/>
      <sz val="12"/>
      <name val="Arial Nova Light"/>
      <family val="2"/>
    </font>
    <font>
      <b/>
      <i/>
      <sz val="12"/>
      <name val="Arial Nova Light"/>
      <family val="2"/>
    </font>
    <font>
      <sz val="10"/>
      <name val="Arial"/>
      <family val="2"/>
    </font>
    <font>
      <sz val="12"/>
      <name val="Arial Black"/>
      <family val="2"/>
    </font>
    <font>
      <sz val="12"/>
      <color theme="0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sz val="14"/>
      <name val="Arial Nova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99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1" xfId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2" fillId="0" borderId="10" xfId="2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4" fillId="3" borderId="10" xfId="0" applyNumberFormat="1" applyFont="1" applyFill="1" applyBorder="1" applyAlignment="1">
      <alignment vertical="center"/>
    </xf>
    <xf numFmtId="4" fontId="4" fillId="3" borderId="11" xfId="0" applyNumberFormat="1" applyFont="1" applyFill="1" applyBorder="1" applyAlignment="1">
      <alignment vertical="center"/>
    </xf>
    <xf numFmtId="4" fontId="4" fillId="0" borderId="10" xfId="2" applyNumberFormat="1" applyFont="1" applyBorder="1" applyAlignment="1">
      <alignment vertical="center"/>
    </xf>
    <xf numFmtId="4" fontId="2" fillId="4" borderId="10" xfId="0" applyNumberFormat="1" applyFont="1" applyFill="1" applyBorder="1" applyAlignment="1">
      <alignment vertical="center"/>
    </xf>
    <xf numFmtId="4" fontId="2" fillId="4" borderId="11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/>
    </xf>
    <xf numFmtId="0" fontId="4" fillId="3" borderId="10" xfId="2" applyFont="1" applyFill="1" applyBorder="1" applyAlignment="1">
      <alignment horizontal="center" vertical="center" wrapText="1"/>
    </xf>
    <xf numFmtId="0" fontId="4" fillId="0" borderId="10" xfId="2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1" fontId="2" fillId="0" borderId="9" xfId="2" applyNumberFormat="1" applyFont="1" applyBorder="1" applyAlignment="1">
      <alignment horizontal="center" vertical="center"/>
    </xf>
    <xf numFmtId="0" fontId="2" fillId="0" borderId="10" xfId="2" applyFont="1" applyBorder="1" applyAlignment="1">
      <alignment vertical="center" wrapText="1"/>
    </xf>
    <xf numFmtId="4" fontId="3" fillId="8" borderId="13" xfId="0" applyNumberFormat="1" applyFont="1" applyFill="1" applyBorder="1" applyAlignment="1">
      <alignment vertical="center"/>
    </xf>
    <xf numFmtId="4" fontId="3" fillId="8" borderId="14" xfId="0" applyNumberFormat="1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1" fontId="4" fillId="3" borderId="6" xfId="2" applyNumberFormat="1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left" vertical="center" wrapText="1"/>
    </xf>
    <xf numFmtId="43" fontId="4" fillId="0" borderId="9" xfId="3" applyFont="1" applyBorder="1" applyAlignment="1">
      <alignment horizontal="center" vertical="center"/>
    </xf>
    <xf numFmtId="0" fontId="4" fillId="0" borderId="10" xfId="2" applyFont="1" applyBorder="1" applyAlignment="1">
      <alignment horizontal="left" vertical="center" wrapText="1"/>
    </xf>
    <xf numFmtId="43" fontId="2" fillId="0" borderId="9" xfId="3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1" fontId="4" fillId="3" borderId="9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left" vertical="center" wrapText="1"/>
    </xf>
    <xf numFmtId="2" fontId="4" fillId="0" borderId="9" xfId="2" applyNumberFormat="1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2" fontId="2" fillId="0" borderId="9" xfId="2" applyNumberFormat="1" applyFont="1" applyBorder="1" applyAlignment="1">
      <alignment horizontal="center" vertical="center"/>
    </xf>
    <xf numFmtId="1" fontId="2" fillId="2" borderId="9" xfId="2" applyNumberFormat="1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left" vertical="center" wrapText="1"/>
    </xf>
    <xf numFmtId="0" fontId="2" fillId="2" borderId="10" xfId="2" applyFont="1" applyFill="1" applyBorder="1" applyAlignment="1">
      <alignment horizontal="left" vertical="center"/>
    </xf>
    <xf numFmtId="0" fontId="4" fillId="0" borderId="9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0" fontId="4" fillId="0" borderId="9" xfId="3" applyNumberFormat="1" applyFont="1" applyBorder="1" applyAlignment="1">
      <alignment horizontal="center" vertical="center"/>
    </xf>
    <xf numFmtId="2" fontId="4" fillId="0" borderId="9" xfId="3" applyNumberFormat="1" applyFont="1" applyBorder="1" applyAlignment="1">
      <alignment horizontal="center" vertical="center"/>
    </xf>
    <xf numFmtId="2" fontId="2" fillId="0" borderId="9" xfId="3" applyNumberFormat="1" applyFont="1" applyBorder="1" applyAlignment="1">
      <alignment horizontal="center" vertical="center"/>
    </xf>
    <xf numFmtId="1" fontId="2" fillId="4" borderId="9" xfId="2" applyNumberFormat="1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left" vertical="center" wrapText="1"/>
    </xf>
    <xf numFmtId="0" fontId="2" fillId="4" borderId="10" xfId="2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" fontId="4" fillId="0" borderId="9" xfId="2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4" fontId="2" fillId="0" borderId="0" xfId="1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8" borderId="12" xfId="2" applyFont="1" applyFill="1" applyBorder="1" applyAlignment="1">
      <alignment horizontal="center" vertical="center"/>
    </xf>
    <xf numFmtId="0" fontId="3" fillId="8" borderId="13" xfId="2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_Hoja1" xfId="2" xr:uid="{00000000-0005-0000-0000-000001000000}"/>
    <cellStyle name="Normal_PRES_2002 (B)" xfId="1" xr:uid="{00000000-0005-0000-0000-000002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134</xdr:row>
      <xdr:rowOff>30480</xdr:rowOff>
    </xdr:from>
    <xdr:to>
      <xdr:col>14</xdr:col>
      <xdr:colOff>1364512</xdr:colOff>
      <xdr:row>145</xdr:row>
      <xdr:rowOff>10433</xdr:rowOff>
    </xdr:to>
    <xdr:grpSp>
      <xdr:nvGrpSpPr>
        <xdr:cNvPr id="59" name="Grupo 2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>
          <a:grpSpLocks/>
        </xdr:cNvGrpSpPr>
      </xdr:nvGrpSpPr>
      <xdr:grpSpPr bwMode="auto">
        <a:xfrm>
          <a:off x="0" y="31544623"/>
          <a:ext cx="22441976" cy="2225131"/>
          <a:chOff x="-1775149" y="41375736"/>
          <a:chExt cx="7622020" cy="857933"/>
        </a:xfrm>
      </xdr:grpSpPr>
      <xdr:grpSp>
        <xdr:nvGrpSpPr>
          <xdr:cNvPr id="60" name="Grupo 25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GrpSpPr>
            <a:grpSpLocks/>
          </xdr:cNvGrpSpPr>
        </xdr:nvGrpSpPr>
        <xdr:grpSpPr bwMode="auto">
          <a:xfrm>
            <a:off x="-1775149" y="41375736"/>
            <a:ext cx="5224798" cy="844062"/>
            <a:chOff x="-1775149" y="41375736"/>
            <a:chExt cx="5224798" cy="844062"/>
          </a:xfrm>
        </xdr:grpSpPr>
        <xdr:sp macro="" textlink="">
          <xdr:nvSpPr>
            <xdr:cNvPr id="62" name="CuadroTexto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 txBox="1"/>
          </xdr:nvSpPr>
          <xdr:spPr>
            <a:xfrm>
              <a:off x="-1775149" y="41375737"/>
              <a:ext cx="2579778" cy="844061"/>
            </a:xfrm>
            <a:prstGeom prst="rect">
              <a:avLst/>
            </a:prstGeom>
            <a:ln w="31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600" b="1">
                  <a:latin typeface="Arial Nova Light" panose="020B0304020202020204" pitchFamily="34" charset="0"/>
                </a:rPr>
                <a:t>Vo. Bo.</a:t>
              </a:r>
            </a:p>
            <a:p>
              <a:pPr algn="ctr"/>
              <a:endParaRPr lang="es-MX" sz="1600" b="1">
                <a:latin typeface="Arial Nova Light" panose="020B0304020202020204" pitchFamily="34" charset="0"/>
              </a:endParaRPr>
            </a:p>
            <a:p>
              <a:pPr algn="ctr"/>
              <a:endParaRPr lang="es-MX" sz="1600" b="1">
                <a:latin typeface="Arial Nova Light" panose="020B0304020202020204" pitchFamily="34" charset="0"/>
              </a:endParaRPr>
            </a:p>
            <a:p>
              <a:pPr algn="ctr"/>
              <a:endParaRPr lang="es-MX" sz="1600" b="1">
                <a:latin typeface="Arial Nova Light" panose="020B0304020202020204" pitchFamily="34" charset="0"/>
              </a:endParaRPr>
            </a:p>
            <a:p>
              <a:pPr algn="ctr"/>
              <a:endParaRPr lang="es-MX" sz="1600" b="1">
                <a:latin typeface="Arial Nova Light" panose="020B0304020202020204" pitchFamily="34" charset="0"/>
              </a:endParaRPr>
            </a:p>
            <a:p>
              <a:pPr algn="ctr"/>
              <a:r>
                <a:rPr lang="es-MX" sz="1600" b="1">
                  <a:latin typeface="Arial Nova Light" panose="020B0304020202020204" pitchFamily="34" charset="0"/>
                </a:rPr>
                <a:t>LIC. ALEJANDRO BONILLA RAMIREZ</a:t>
              </a:r>
            </a:p>
            <a:p>
              <a:pPr algn="ctr"/>
              <a:r>
                <a:rPr lang="es-MX" sz="1600" b="1">
                  <a:latin typeface="Arial Nova Light" panose="020B0304020202020204" pitchFamily="34" charset="0"/>
                </a:rPr>
                <a:t>SINDICO MUNICIPAL</a:t>
              </a:r>
            </a:p>
          </xdr:txBody>
        </xdr:sp>
        <xdr:sp macro="" textlink="">
          <xdr:nvSpPr>
            <xdr:cNvPr id="63" name="CuadroTexto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 txBox="1"/>
          </xdr:nvSpPr>
          <xdr:spPr>
            <a:xfrm>
              <a:off x="814629" y="41375736"/>
              <a:ext cx="2635020" cy="844061"/>
            </a:xfrm>
            <a:prstGeom prst="rect">
              <a:avLst/>
            </a:prstGeom>
            <a:ln w="31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MX" sz="1600" b="1">
                  <a:latin typeface="Arial Nova Light" panose="020B0304020202020204" pitchFamily="34" charset="0"/>
                </a:rPr>
                <a:t>ELABORO</a:t>
              </a:r>
            </a:p>
            <a:p>
              <a:pPr algn="ctr"/>
              <a:endParaRPr lang="es-MX" sz="1600" b="1">
                <a:latin typeface="Arial Nova Light" panose="020B0304020202020204" pitchFamily="34" charset="0"/>
              </a:endParaRPr>
            </a:p>
            <a:p>
              <a:pPr algn="ctr"/>
              <a:endParaRPr lang="es-MX" sz="1600" b="1">
                <a:latin typeface="Arial Nova Light" panose="020B0304020202020204" pitchFamily="34" charset="0"/>
              </a:endParaRPr>
            </a:p>
            <a:p>
              <a:pPr algn="ctr"/>
              <a:endParaRPr lang="es-MX" sz="1600" b="1">
                <a:latin typeface="Arial Nova Light" panose="020B0304020202020204" pitchFamily="34" charset="0"/>
              </a:endParaRPr>
            </a:p>
            <a:p>
              <a:pPr algn="ctr"/>
              <a:endParaRPr lang="es-MX" sz="1600" b="1">
                <a:latin typeface="Arial Nova Light" panose="020B0304020202020204" pitchFamily="34" charset="0"/>
              </a:endParaRPr>
            </a:p>
            <a:p>
              <a:pPr algn="ctr"/>
              <a:r>
                <a:rPr lang="es-MX" sz="1600" b="1">
                  <a:latin typeface="Arial Nova Light" panose="020B0304020202020204" pitchFamily="34" charset="0"/>
                </a:rPr>
                <a:t>C.P. GISELA PORTILLO PORTILLO</a:t>
              </a:r>
            </a:p>
            <a:p>
              <a:pPr algn="ctr"/>
              <a:r>
                <a:rPr lang="es-MX" sz="1600" b="1">
                  <a:latin typeface="Arial Nova Light" panose="020B0304020202020204" pitchFamily="34" charset="0"/>
                </a:rPr>
                <a:t>TESORERA MUNICIPAL</a:t>
              </a:r>
            </a:p>
          </xdr:txBody>
        </xdr:sp>
      </xdr:grpSp>
      <xdr:sp macro="" textlink="">
        <xdr:nvSpPr>
          <xdr:cNvPr id="61" name="CuadroTexto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3461124" y="41389608"/>
            <a:ext cx="2385747" cy="844061"/>
          </a:xfrm>
          <a:prstGeom prst="rect">
            <a:avLst/>
          </a:prstGeom>
          <a:ln w="31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600" b="1">
                <a:latin typeface="Arial Nova Light" panose="020B0304020202020204" pitchFamily="34" charset="0"/>
              </a:rPr>
              <a:t>AUTORIZO</a:t>
            </a:r>
          </a:p>
          <a:p>
            <a:pPr algn="ctr"/>
            <a:endParaRPr lang="es-MX" sz="1600" b="1">
              <a:latin typeface="Arial Nova Light" panose="020B0304020202020204" pitchFamily="34" charset="0"/>
            </a:endParaRPr>
          </a:p>
          <a:p>
            <a:pPr algn="ctr"/>
            <a:endParaRPr lang="es-MX" sz="1600" b="1">
              <a:latin typeface="Arial Nova Light" panose="020B0304020202020204" pitchFamily="34" charset="0"/>
            </a:endParaRPr>
          </a:p>
          <a:p>
            <a:pPr algn="ctr"/>
            <a:endParaRPr lang="es-MX" sz="1600" b="1">
              <a:latin typeface="Arial Nova Light" panose="020B0304020202020204" pitchFamily="34" charset="0"/>
            </a:endParaRPr>
          </a:p>
          <a:p>
            <a:pPr algn="ctr"/>
            <a:endParaRPr lang="es-MX" sz="1600" b="1">
              <a:latin typeface="Arial Nova Light" panose="020B0304020202020204" pitchFamily="34" charset="0"/>
            </a:endParaRPr>
          </a:p>
          <a:p>
            <a:pPr algn="ctr"/>
            <a:r>
              <a:rPr lang="es-MX" sz="1600" b="1">
                <a:latin typeface="Arial Nova Light" panose="020B0304020202020204" pitchFamily="34" charset="0"/>
              </a:rPr>
              <a:t>C. MA.</a:t>
            </a:r>
            <a:r>
              <a:rPr lang="es-MX" sz="1600" b="1" baseline="0">
                <a:latin typeface="Arial Nova Light" panose="020B0304020202020204" pitchFamily="34" charset="0"/>
              </a:rPr>
              <a:t> ARACELI MARTINEZ CORTEZ</a:t>
            </a:r>
            <a:endParaRPr lang="es-MX" sz="1600" b="1">
              <a:latin typeface="Arial Nova Light" panose="020B0304020202020204" pitchFamily="34" charset="0"/>
            </a:endParaRPr>
          </a:p>
          <a:p>
            <a:pPr algn="ctr"/>
            <a:r>
              <a:rPr lang="es-MX" sz="1600" b="1">
                <a:latin typeface="Arial Nova Light" panose="020B0304020202020204" pitchFamily="34" charset="0"/>
              </a:rPr>
              <a:t>PRESIDENTA MUNICIPAL</a:t>
            </a:r>
          </a:p>
        </xdr:txBody>
      </xdr:sp>
    </xdr:grpSp>
    <xdr:clientData/>
  </xdr:twoCellAnchor>
  <xdr:twoCellAnchor editAs="oneCell">
    <xdr:from>
      <xdr:col>11</xdr:col>
      <xdr:colOff>1256862</xdr:colOff>
      <xdr:row>0</xdr:row>
      <xdr:rowOff>0</xdr:rowOff>
    </xdr:from>
    <xdr:to>
      <xdr:col>13</xdr:col>
      <xdr:colOff>922888</xdr:colOff>
      <xdr:row>4</xdr:row>
      <xdr:rowOff>60960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6601EFE-8698-4284-B027-FC6039924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062" y="0"/>
          <a:ext cx="2470186" cy="10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0</xdr:row>
      <xdr:rowOff>91440</xdr:rowOff>
    </xdr:from>
    <xdr:to>
      <xdr:col>1</xdr:col>
      <xdr:colOff>1877624</xdr:colOff>
      <xdr:row>4</xdr:row>
      <xdr:rowOff>137160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5F21D7E-ECD3-44DD-A7D2-CBB03779B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91440"/>
          <a:ext cx="1039424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BR%20ACTUAL%20EL%20CARMEN%20T/PBR%202025/PROGRAMATICOS/9%20Concentrado%20de%20proyecto%20par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R-PARTIDA"/>
      <sheetName val="Hoja1"/>
    </sheetNames>
    <sheetDataSet>
      <sheetData sheetId="0">
        <row r="10">
          <cell r="E10">
            <v>2077704</v>
          </cell>
        </row>
        <row r="11">
          <cell r="E11">
            <v>1953840</v>
          </cell>
        </row>
        <row r="12">
          <cell r="E12">
            <v>21469464</v>
          </cell>
        </row>
        <row r="13">
          <cell r="E13">
            <v>1195992</v>
          </cell>
        </row>
        <row r="19">
          <cell r="E19">
            <v>1073473.2</v>
          </cell>
        </row>
        <row r="20">
          <cell r="E20">
            <v>59799.599999999991</v>
          </cell>
        </row>
        <row r="22">
          <cell r="E22">
            <v>43200</v>
          </cell>
        </row>
        <row r="24">
          <cell r="E24">
            <v>2385496</v>
          </cell>
        </row>
        <row r="25">
          <cell r="E25">
            <v>132888</v>
          </cell>
        </row>
        <row r="81">
          <cell r="E81">
            <v>600000</v>
          </cell>
        </row>
        <row r="82">
          <cell r="E82">
            <v>9000</v>
          </cell>
        </row>
        <row r="84">
          <cell r="E84">
            <v>70000</v>
          </cell>
        </row>
        <row r="85">
          <cell r="E85">
            <v>3000</v>
          </cell>
        </row>
        <row r="86">
          <cell r="E86">
            <v>350000</v>
          </cell>
        </row>
        <row r="88">
          <cell r="E88">
            <v>150000</v>
          </cell>
        </row>
        <row r="90">
          <cell r="E90">
            <v>65000</v>
          </cell>
        </row>
        <row r="104">
          <cell r="E104">
            <v>60000</v>
          </cell>
        </row>
        <row r="105">
          <cell r="E105">
            <v>50000</v>
          </cell>
        </row>
        <row r="108">
          <cell r="E108">
            <v>5000</v>
          </cell>
        </row>
        <row r="109">
          <cell r="E109">
            <v>60000</v>
          </cell>
        </row>
        <row r="110">
          <cell r="E110">
            <v>100000</v>
          </cell>
        </row>
        <row r="112">
          <cell r="E112">
            <v>200000</v>
          </cell>
        </row>
        <row r="114">
          <cell r="E114">
            <v>3000</v>
          </cell>
        </row>
        <row r="115">
          <cell r="E115">
            <v>10000</v>
          </cell>
        </row>
        <row r="116">
          <cell r="E116">
            <v>19000</v>
          </cell>
        </row>
        <row r="117">
          <cell r="E117">
            <v>2000</v>
          </cell>
        </row>
        <row r="119">
          <cell r="E119">
            <v>4779611</v>
          </cell>
        </row>
        <row r="131">
          <cell r="E131">
            <v>200002</v>
          </cell>
        </row>
        <row r="136">
          <cell r="E136">
            <v>40000</v>
          </cell>
        </row>
        <row r="149">
          <cell r="E149">
            <v>7645413.0000000009</v>
          </cell>
        </row>
        <row r="151">
          <cell r="E151">
            <v>25000</v>
          </cell>
        </row>
        <row r="152">
          <cell r="E152">
            <v>35000</v>
          </cell>
        </row>
        <row r="153">
          <cell r="E153">
            <v>5000</v>
          </cell>
        </row>
        <row r="159">
          <cell r="E159">
            <v>130000</v>
          </cell>
        </row>
        <row r="161">
          <cell r="E161">
            <v>150000</v>
          </cell>
        </row>
        <row r="162">
          <cell r="E162">
            <v>150000</v>
          </cell>
        </row>
        <row r="163">
          <cell r="E163">
            <v>100000</v>
          </cell>
        </row>
        <row r="164">
          <cell r="E164">
            <v>14000</v>
          </cell>
        </row>
        <row r="165">
          <cell r="E165">
            <v>300000</v>
          </cell>
        </row>
        <row r="167">
          <cell r="E167">
            <v>22000</v>
          </cell>
        </row>
        <row r="169">
          <cell r="E169">
            <v>13000</v>
          </cell>
        </row>
        <row r="172">
          <cell r="E172">
            <v>60000</v>
          </cell>
        </row>
        <row r="173">
          <cell r="E173">
            <v>50000</v>
          </cell>
        </row>
        <row r="179">
          <cell r="E179">
            <v>39000</v>
          </cell>
        </row>
        <row r="185">
          <cell r="E185">
            <v>16000</v>
          </cell>
        </row>
        <row r="186">
          <cell r="E186">
            <v>3000</v>
          </cell>
        </row>
        <row r="187">
          <cell r="E187">
            <v>600000</v>
          </cell>
        </row>
        <row r="189">
          <cell r="E189">
            <v>83000</v>
          </cell>
        </row>
        <row r="193">
          <cell r="E193">
            <v>400000</v>
          </cell>
        </row>
        <row r="201">
          <cell r="E201">
            <v>5000</v>
          </cell>
        </row>
        <row r="203">
          <cell r="E203">
            <v>15000</v>
          </cell>
        </row>
        <row r="204">
          <cell r="E204">
            <v>130000</v>
          </cell>
        </row>
        <row r="207">
          <cell r="E207">
            <v>13297851.629999999</v>
          </cell>
        </row>
        <row r="213">
          <cell r="E213">
            <v>900000</v>
          </cell>
        </row>
        <row r="216">
          <cell r="E216">
            <v>100000</v>
          </cell>
        </row>
        <row r="231">
          <cell r="E231">
            <v>100000</v>
          </cell>
        </row>
        <row r="233">
          <cell r="E233">
            <v>100000</v>
          </cell>
        </row>
        <row r="235">
          <cell r="E235">
            <v>100000</v>
          </cell>
        </row>
        <row r="247">
          <cell r="E247">
            <v>100000</v>
          </cell>
        </row>
        <row r="299">
          <cell r="E299">
            <v>33926306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8"/>
  <sheetViews>
    <sheetView tabSelected="1" view="pageBreakPreview" topLeftCell="A106" zoomScale="70" zoomScaleNormal="40" zoomScaleSheetLayoutView="70" zoomScalePageLayoutView="85" workbookViewId="0">
      <selection activeCell="Q130" sqref="Q130"/>
    </sheetView>
  </sheetViews>
  <sheetFormatPr baseColWidth="10" defaultColWidth="11.42578125" defaultRowHeight="15.75" x14ac:dyDescent="0.2"/>
  <cols>
    <col min="1" max="1" width="14.28515625" style="1" customWidth="1"/>
    <col min="2" max="2" width="57.28515625" style="16" customWidth="1"/>
    <col min="3" max="3" width="22.140625" style="1" bestFit="1" customWidth="1"/>
    <col min="4" max="4" width="20.28515625" style="1" bestFit="1" customWidth="1"/>
    <col min="5" max="5" width="20.28515625" style="1" customWidth="1"/>
    <col min="6" max="14" width="20.28515625" style="1" bestFit="1" customWidth="1"/>
    <col min="15" max="15" width="22.140625" style="1" bestFit="1" customWidth="1"/>
    <col min="16" max="237" width="11.42578125" style="1"/>
    <col min="238" max="238" width="7.85546875" style="1" customWidth="1"/>
    <col min="239" max="239" width="8.7109375" style="1" customWidth="1"/>
    <col min="240" max="240" width="10.140625" style="1" customWidth="1"/>
    <col min="241" max="241" width="42.5703125" style="1" customWidth="1"/>
    <col min="242" max="242" width="16.140625" style="1" customWidth="1"/>
    <col min="243" max="243" width="14.5703125" style="1" customWidth="1"/>
    <col min="244" max="244" width="14" style="1" customWidth="1"/>
    <col min="245" max="245" width="14.140625" style="1" customWidth="1"/>
    <col min="246" max="246" width="14.42578125" style="1" customWidth="1"/>
    <col min="247" max="247" width="13" style="1" customWidth="1"/>
    <col min="248" max="249" width="13.7109375" style="1" customWidth="1"/>
    <col min="250" max="250" width="13.5703125" style="1" customWidth="1"/>
    <col min="251" max="251" width="13.85546875" style="1" customWidth="1"/>
    <col min="252" max="252" width="14" style="1" customWidth="1"/>
    <col min="253" max="253" width="13.140625" style="1" customWidth="1"/>
    <col min="254" max="254" width="13.85546875" style="1" customWidth="1"/>
    <col min="255" max="256" width="11.42578125" style="1"/>
    <col min="257" max="257" width="12.7109375" style="1" bestFit="1" customWidth="1"/>
    <col min="258" max="493" width="11.42578125" style="1"/>
    <col min="494" max="494" width="7.85546875" style="1" customWidth="1"/>
    <col min="495" max="495" width="8.7109375" style="1" customWidth="1"/>
    <col min="496" max="496" width="10.140625" style="1" customWidth="1"/>
    <col min="497" max="497" width="42.5703125" style="1" customWidth="1"/>
    <col min="498" max="498" width="16.140625" style="1" customWidth="1"/>
    <col min="499" max="499" width="14.5703125" style="1" customWidth="1"/>
    <col min="500" max="500" width="14" style="1" customWidth="1"/>
    <col min="501" max="501" width="14.140625" style="1" customWidth="1"/>
    <col min="502" max="502" width="14.42578125" style="1" customWidth="1"/>
    <col min="503" max="503" width="13" style="1" customWidth="1"/>
    <col min="504" max="505" width="13.7109375" style="1" customWidth="1"/>
    <col min="506" max="506" width="13.5703125" style="1" customWidth="1"/>
    <col min="507" max="507" width="13.85546875" style="1" customWidth="1"/>
    <col min="508" max="508" width="14" style="1" customWidth="1"/>
    <col min="509" max="509" width="13.140625" style="1" customWidth="1"/>
    <col min="510" max="510" width="13.85546875" style="1" customWidth="1"/>
    <col min="511" max="512" width="11.42578125" style="1"/>
    <col min="513" max="513" width="12.7109375" style="1" bestFit="1" customWidth="1"/>
    <col min="514" max="749" width="11.42578125" style="1"/>
    <col min="750" max="750" width="7.85546875" style="1" customWidth="1"/>
    <col min="751" max="751" width="8.7109375" style="1" customWidth="1"/>
    <col min="752" max="752" width="10.140625" style="1" customWidth="1"/>
    <col min="753" max="753" width="42.5703125" style="1" customWidth="1"/>
    <col min="754" max="754" width="16.140625" style="1" customWidth="1"/>
    <col min="755" max="755" width="14.5703125" style="1" customWidth="1"/>
    <col min="756" max="756" width="14" style="1" customWidth="1"/>
    <col min="757" max="757" width="14.140625" style="1" customWidth="1"/>
    <col min="758" max="758" width="14.42578125" style="1" customWidth="1"/>
    <col min="759" max="759" width="13" style="1" customWidth="1"/>
    <col min="760" max="761" width="13.7109375" style="1" customWidth="1"/>
    <col min="762" max="762" width="13.5703125" style="1" customWidth="1"/>
    <col min="763" max="763" width="13.85546875" style="1" customWidth="1"/>
    <col min="764" max="764" width="14" style="1" customWidth="1"/>
    <col min="765" max="765" width="13.140625" style="1" customWidth="1"/>
    <col min="766" max="766" width="13.85546875" style="1" customWidth="1"/>
    <col min="767" max="768" width="11.42578125" style="1"/>
    <col min="769" max="769" width="12.7109375" style="1" bestFit="1" customWidth="1"/>
    <col min="770" max="1005" width="11.42578125" style="1"/>
    <col min="1006" max="1006" width="7.85546875" style="1" customWidth="1"/>
    <col min="1007" max="1007" width="8.7109375" style="1" customWidth="1"/>
    <col min="1008" max="1008" width="10.140625" style="1" customWidth="1"/>
    <col min="1009" max="1009" width="42.5703125" style="1" customWidth="1"/>
    <col min="1010" max="1010" width="16.140625" style="1" customWidth="1"/>
    <col min="1011" max="1011" width="14.5703125" style="1" customWidth="1"/>
    <col min="1012" max="1012" width="14" style="1" customWidth="1"/>
    <col min="1013" max="1013" width="14.140625" style="1" customWidth="1"/>
    <col min="1014" max="1014" width="14.42578125" style="1" customWidth="1"/>
    <col min="1015" max="1015" width="13" style="1" customWidth="1"/>
    <col min="1016" max="1017" width="13.7109375" style="1" customWidth="1"/>
    <col min="1018" max="1018" width="13.5703125" style="1" customWidth="1"/>
    <col min="1019" max="1019" width="13.85546875" style="1" customWidth="1"/>
    <col min="1020" max="1020" width="14" style="1" customWidth="1"/>
    <col min="1021" max="1021" width="13.140625" style="1" customWidth="1"/>
    <col min="1022" max="1022" width="13.85546875" style="1" customWidth="1"/>
    <col min="1023" max="1024" width="11.42578125" style="1"/>
    <col min="1025" max="1025" width="12.7109375" style="1" bestFit="1" customWidth="1"/>
    <col min="1026" max="1261" width="11.42578125" style="1"/>
    <col min="1262" max="1262" width="7.85546875" style="1" customWidth="1"/>
    <col min="1263" max="1263" width="8.7109375" style="1" customWidth="1"/>
    <col min="1264" max="1264" width="10.140625" style="1" customWidth="1"/>
    <col min="1265" max="1265" width="42.5703125" style="1" customWidth="1"/>
    <col min="1266" max="1266" width="16.140625" style="1" customWidth="1"/>
    <col min="1267" max="1267" width="14.5703125" style="1" customWidth="1"/>
    <col min="1268" max="1268" width="14" style="1" customWidth="1"/>
    <col min="1269" max="1269" width="14.140625" style="1" customWidth="1"/>
    <col min="1270" max="1270" width="14.42578125" style="1" customWidth="1"/>
    <col min="1271" max="1271" width="13" style="1" customWidth="1"/>
    <col min="1272" max="1273" width="13.7109375" style="1" customWidth="1"/>
    <col min="1274" max="1274" width="13.5703125" style="1" customWidth="1"/>
    <col min="1275" max="1275" width="13.85546875" style="1" customWidth="1"/>
    <col min="1276" max="1276" width="14" style="1" customWidth="1"/>
    <col min="1277" max="1277" width="13.140625" style="1" customWidth="1"/>
    <col min="1278" max="1278" width="13.85546875" style="1" customWidth="1"/>
    <col min="1279" max="1280" width="11.42578125" style="1"/>
    <col min="1281" max="1281" width="12.7109375" style="1" bestFit="1" customWidth="1"/>
    <col min="1282" max="1517" width="11.42578125" style="1"/>
    <col min="1518" max="1518" width="7.85546875" style="1" customWidth="1"/>
    <col min="1519" max="1519" width="8.7109375" style="1" customWidth="1"/>
    <col min="1520" max="1520" width="10.140625" style="1" customWidth="1"/>
    <col min="1521" max="1521" width="42.5703125" style="1" customWidth="1"/>
    <col min="1522" max="1522" width="16.140625" style="1" customWidth="1"/>
    <col min="1523" max="1523" width="14.5703125" style="1" customWidth="1"/>
    <col min="1524" max="1524" width="14" style="1" customWidth="1"/>
    <col min="1525" max="1525" width="14.140625" style="1" customWidth="1"/>
    <col min="1526" max="1526" width="14.42578125" style="1" customWidth="1"/>
    <col min="1527" max="1527" width="13" style="1" customWidth="1"/>
    <col min="1528" max="1529" width="13.7109375" style="1" customWidth="1"/>
    <col min="1530" max="1530" width="13.5703125" style="1" customWidth="1"/>
    <col min="1531" max="1531" width="13.85546875" style="1" customWidth="1"/>
    <col min="1532" max="1532" width="14" style="1" customWidth="1"/>
    <col min="1533" max="1533" width="13.140625" style="1" customWidth="1"/>
    <col min="1534" max="1534" width="13.85546875" style="1" customWidth="1"/>
    <col min="1535" max="1536" width="11.42578125" style="1"/>
    <col min="1537" max="1537" width="12.7109375" style="1" bestFit="1" customWidth="1"/>
    <col min="1538" max="1773" width="11.42578125" style="1"/>
    <col min="1774" max="1774" width="7.85546875" style="1" customWidth="1"/>
    <col min="1775" max="1775" width="8.7109375" style="1" customWidth="1"/>
    <col min="1776" max="1776" width="10.140625" style="1" customWidth="1"/>
    <col min="1777" max="1777" width="42.5703125" style="1" customWidth="1"/>
    <col min="1778" max="1778" width="16.140625" style="1" customWidth="1"/>
    <col min="1779" max="1779" width="14.5703125" style="1" customWidth="1"/>
    <col min="1780" max="1780" width="14" style="1" customWidth="1"/>
    <col min="1781" max="1781" width="14.140625" style="1" customWidth="1"/>
    <col min="1782" max="1782" width="14.42578125" style="1" customWidth="1"/>
    <col min="1783" max="1783" width="13" style="1" customWidth="1"/>
    <col min="1784" max="1785" width="13.7109375" style="1" customWidth="1"/>
    <col min="1786" max="1786" width="13.5703125" style="1" customWidth="1"/>
    <col min="1787" max="1787" width="13.85546875" style="1" customWidth="1"/>
    <col min="1788" max="1788" width="14" style="1" customWidth="1"/>
    <col min="1789" max="1789" width="13.140625" style="1" customWidth="1"/>
    <col min="1790" max="1790" width="13.85546875" style="1" customWidth="1"/>
    <col min="1791" max="1792" width="11.42578125" style="1"/>
    <col min="1793" max="1793" width="12.7109375" style="1" bestFit="1" customWidth="1"/>
    <col min="1794" max="2029" width="11.42578125" style="1"/>
    <col min="2030" max="2030" width="7.85546875" style="1" customWidth="1"/>
    <col min="2031" max="2031" width="8.7109375" style="1" customWidth="1"/>
    <col min="2032" max="2032" width="10.140625" style="1" customWidth="1"/>
    <col min="2033" max="2033" width="42.5703125" style="1" customWidth="1"/>
    <col min="2034" max="2034" width="16.140625" style="1" customWidth="1"/>
    <col min="2035" max="2035" width="14.5703125" style="1" customWidth="1"/>
    <col min="2036" max="2036" width="14" style="1" customWidth="1"/>
    <col min="2037" max="2037" width="14.140625" style="1" customWidth="1"/>
    <col min="2038" max="2038" width="14.42578125" style="1" customWidth="1"/>
    <col min="2039" max="2039" width="13" style="1" customWidth="1"/>
    <col min="2040" max="2041" width="13.7109375" style="1" customWidth="1"/>
    <col min="2042" max="2042" width="13.5703125" style="1" customWidth="1"/>
    <col min="2043" max="2043" width="13.85546875" style="1" customWidth="1"/>
    <col min="2044" max="2044" width="14" style="1" customWidth="1"/>
    <col min="2045" max="2045" width="13.140625" style="1" customWidth="1"/>
    <col min="2046" max="2046" width="13.85546875" style="1" customWidth="1"/>
    <col min="2047" max="2048" width="11.42578125" style="1"/>
    <col min="2049" max="2049" width="12.7109375" style="1" bestFit="1" customWidth="1"/>
    <col min="2050" max="2285" width="11.42578125" style="1"/>
    <col min="2286" max="2286" width="7.85546875" style="1" customWidth="1"/>
    <col min="2287" max="2287" width="8.7109375" style="1" customWidth="1"/>
    <col min="2288" max="2288" width="10.140625" style="1" customWidth="1"/>
    <col min="2289" max="2289" width="42.5703125" style="1" customWidth="1"/>
    <col min="2290" max="2290" width="16.140625" style="1" customWidth="1"/>
    <col min="2291" max="2291" width="14.5703125" style="1" customWidth="1"/>
    <col min="2292" max="2292" width="14" style="1" customWidth="1"/>
    <col min="2293" max="2293" width="14.140625" style="1" customWidth="1"/>
    <col min="2294" max="2294" width="14.42578125" style="1" customWidth="1"/>
    <col min="2295" max="2295" width="13" style="1" customWidth="1"/>
    <col min="2296" max="2297" width="13.7109375" style="1" customWidth="1"/>
    <col min="2298" max="2298" width="13.5703125" style="1" customWidth="1"/>
    <col min="2299" max="2299" width="13.85546875" style="1" customWidth="1"/>
    <col min="2300" max="2300" width="14" style="1" customWidth="1"/>
    <col min="2301" max="2301" width="13.140625" style="1" customWidth="1"/>
    <col min="2302" max="2302" width="13.85546875" style="1" customWidth="1"/>
    <col min="2303" max="2304" width="11.42578125" style="1"/>
    <col min="2305" max="2305" width="12.7109375" style="1" bestFit="1" customWidth="1"/>
    <col min="2306" max="2541" width="11.42578125" style="1"/>
    <col min="2542" max="2542" width="7.85546875" style="1" customWidth="1"/>
    <col min="2543" max="2543" width="8.7109375" style="1" customWidth="1"/>
    <col min="2544" max="2544" width="10.140625" style="1" customWidth="1"/>
    <col min="2545" max="2545" width="42.5703125" style="1" customWidth="1"/>
    <col min="2546" max="2546" width="16.140625" style="1" customWidth="1"/>
    <col min="2547" max="2547" width="14.5703125" style="1" customWidth="1"/>
    <col min="2548" max="2548" width="14" style="1" customWidth="1"/>
    <col min="2549" max="2549" width="14.140625" style="1" customWidth="1"/>
    <col min="2550" max="2550" width="14.42578125" style="1" customWidth="1"/>
    <col min="2551" max="2551" width="13" style="1" customWidth="1"/>
    <col min="2552" max="2553" width="13.7109375" style="1" customWidth="1"/>
    <col min="2554" max="2554" width="13.5703125" style="1" customWidth="1"/>
    <col min="2555" max="2555" width="13.85546875" style="1" customWidth="1"/>
    <col min="2556" max="2556" width="14" style="1" customWidth="1"/>
    <col min="2557" max="2557" width="13.140625" style="1" customWidth="1"/>
    <col min="2558" max="2558" width="13.85546875" style="1" customWidth="1"/>
    <col min="2559" max="2560" width="11.42578125" style="1"/>
    <col min="2561" max="2561" width="12.7109375" style="1" bestFit="1" customWidth="1"/>
    <col min="2562" max="2797" width="11.42578125" style="1"/>
    <col min="2798" max="2798" width="7.85546875" style="1" customWidth="1"/>
    <col min="2799" max="2799" width="8.7109375" style="1" customWidth="1"/>
    <col min="2800" max="2800" width="10.140625" style="1" customWidth="1"/>
    <col min="2801" max="2801" width="42.5703125" style="1" customWidth="1"/>
    <col min="2802" max="2802" width="16.140625" style="1" customWidth="1"/>
    <col min="2803" max="2803" width="14.5703125" style="1" customWidth="1"/>
    <col min="2804" max="2804" width="14" style="1" customWidth="1"/>
    <col min="2805" max="2805" width="14.140625" style="1" customWidth="1"/>
    <col min="2806" max="2806" width="14.42578125" style="1" customWidth="1"/>
    <col min="2807" max="2807" width="13" style="1" customWidth="1"/>
    <col min="2808" max="2809" width="13.7109375" style="1" customWidth="1"/>
    <col min="2810" max="2810" width="13.5703125" style="1" customWidth="1"/>
    <col min="2811" max="2811" width="13.85546875" style="1" customWidth="1"/>
    <col min="2812" max="2812" width="14" style="1" customWidth="1"/>
    <col min="2813" max="2813" width="13.140625" style="1" customWidth="1"/>
    <col min="2814" max="2814" width="13.85546875" style="1" customWidth="1"/>
    <col min="2815" max="2816" width="11.42578125" style="1"/>
    <col min="2817" max="2817" width="12.7109375" style="1" bestFit="1" customWidth="1"/>
    <col min="2818" max="3053" width="11.42578125" style="1"/>
    <col min="3054" max="3054" width="7.85546875" style="1" customWidth="1"/>
    <col min="3055" max="3055" width="8.7109375" style="1" customWidth="1"/>
    <col min="3056" max="3056" width="10.140625" style="1" customWidth="1"/>
    <col min="3057" max="3057" width="42.5703125" style="1" customWidth="1"/>
    <col min="3058" max="3058" width="16.140625" style="1" customWidth="1"/>
    <col min="3059" max="3059" width="14.5703125" style="1" customWidth="1"/>
    <col min="3060" max="3060" width="14" style="1" customWidth="1"/>
    <col min="3061" max="3061" width="14.140625" style="1" customWidth="1"/>
    <col min="3062" max="3062" width="14.42578125" style="1" customWidth="1"/>
    <col min="3063" max="3063" width="13" style="1" customWidth="1"/>
    <col min="3064" max="3065" width="13.7109375" style="1" customWidth="1"/>
    <col min="3066" max="3066" width="13.5703125" style="1" customWidth="1"/>
    <col min="3067" max="3067" width="13.85546875" style="1" customWidth="1"/>
    <col min="3068" max="3068" width="14" style="1" customWidth="1"/>
    <col min="3069" max="3069" width="13.140625" style="1" customWidth="1"/>
    <col min="3070" max="3070" width="13.85546875" style="1" customWidth="1"/>
    <col min="3071" max="3072" width="11.42578125" style="1"/>
    <col min="3073" max="3073" width="12.7109375" style="1" bestFit="1" customWidth="1"/>
    <col min="3074" max="3309" width="11.42578125" style="1"/>
    <col min="3310" max="3310" width="7.85546875" style="1" customWidth="1"/>
    <col min="3311" max="3311" width="8.7109375" style="1" customWidth="1"/>
    <col min="3312" max="3312" width="10.140625" style="1" customWidth="1"/>
    <col min="3313" max="3313" width="42.5703125" style="1" customWidth="1"/>
    <col min="3314" max="3314" width="16.140625" style="1" customWidth="1"/>
    <col min="3315" max="3315" width="14.5703125" style="1" customWidth="1"/>
    <col min="3316" max="3316" width="14" style="1" customWidth="1"/>
    <col min="3317" max="3317" width="14.140625" style="1" customWidth="1"/>
    <col min="3318" max="3318" width="14.42578125" style="1" customWidth="1"/>
    <col min="3319" max="3319" width="13" style="1" customWidth="1"/>
    <col min="3320" max="3321" width="13.7109375" style="1" customWidth="1"/>
    <col min="3322" max="3322" width="13.5703125" style="1" customWidth="1"/>
    <col min="3323" max="3323" width="13.85546875" style="1" customWidth="1"/>
    <col min="3324" max="3324" width="14" style="1" customWidth="1"/>
    <col min="3325" max="3325" width="13.140625" style="1" customWidth="1"/>
    <col min="3326" max="3326" width="13.85546875" style="1" customWidth="1"/>
    <col min="3327" max="3328" width="11.42578125" style="1"/>
    <col min="3329" max="3329" width="12.7109375" style="1" bestFit="1" customWidth="1"/>
    <col min="3330" max="3565" width="11.42578125" style="1"/>
    <col min="3566" max="3566" width="7.85546875" style="1" customWidth="1"/>
    <col min="3567" max="3567" width="8.7109375" style="1" customWidth="1"/>
    <col min="3568" max="3568" width="10.140625" style="1" customWidth="1"/>
    <col min="3569" max="3569" width="42.5703125" style="1" customWidth="1"/>
    <col min="3570" max="3570" width="16.140625" style="1" customWidth="1"/>
    <col min="3571" max="3571" width="14.5703125" style="1" customWidth="1"/>
    <col min="3572" max="3572" width="14" style="1" customWidth="1"/>
    <col min="3573" max="3573" width="14.140625" style="1" customWidth="1"/>
    <col min="3574" max="3574" width="14.42578125" style="1" customWidth="1"/>
    <col min="3575" max="3575" width="13" style="1" customWidth="1"/>
    <col min="3576" max="3577" width="13.7109375" style="1" customWidth="1"/>
    <col min="3578" max="3578" width="13.5703125" style="1" customWidth="1"/>
    <col min="3579" max="3579" width="13.85546875" style="1" customWidth="1"/>
    <col min="3580" max="3580" width="14" style="1" customWidth="1"/>
    <col min="3581" max="3581" width="13.140625" style="1" customWidth="1"/>
    <col min="3582" max="3582" width="13.85546875" style="1" customWidth="1"/>
    <col min="3583" max="3584" width="11.42578125" style="1"/>
    <col min="3585" max="3585" width="12.7109375" style="1" bestFit="1" customWidth="1"/>
    <col min="3586" max="3821" width="11.42578125" style="1"/>
    <col min="3822" max="3822" width="7.85546875" style="1" customWidth="1"/>
    <col min="3823" max="3823" width="8.7109375" style="1" customWidth="1"/>
    <col min="3824" max="3824" width="10.140625" style="1" customWidth="1"/>
    <col min="3825" max="3825" width="42.5703125" style="1" customWidth="1"/>
    <col min="3826" max="3826" width="16.140625" style="1" customWidth="1"/>
    <col min="3827" max="3827" width="14.5703125" style="1" customWidth="1"/>
    <col min="3828" max="3828" width="14" style="1" customWidth="1"/>
    <col min="3829" max="3829" width="14.140625" style="1" customWidth="1"/>
    <col min="3830" max="3830" width="14.42578125" style="1" customWidth="1"/>
    <col min="3831" max="3831" width="13" style="1" customWidth="1"/>
    <col min="3832" max="3833" width="13.7109375" style="1" customWidth="1"/>
    <col min="3834" max="3834" width="13.5703125" style="1" customWidth="1"/>
    <col min="3835" max="3835" width="13.85546875" style="1" customWidth="1"/>
    <col min="3836" max="3836" width="14" style="1" customWidth="1"/>
    <col min="3837" max="3837" width="13.140625" style="1" customWidth="1"/>
    <col min="3838" max="3838" width="13.85546875" style="1" customWidth="1"/>
    <col min="3839" max="3840" width="11.42578125" style="1"/>
    <col min="3841" max="3841" width="12.7109375" style="1" bestFit="1" customWidth="1"/>
    <col min="3842" max="4077" width="11.42578125" style="1"/>
    <col min="4078" max="4078" width="7.85546875" style="1" customWidth="1"/>
    <col min="4079" max="4079" width="8.7109375" style="1" customWidth="1"/>
    <col min="4080" max="4080" width="10.140625" style="1" customWidth="1"/>
    <col min="4081" max="4081" width="42.5703125" style="1" customWidth="1"/>
    <col min="4082" max="4082" width="16.140625" style="1" customWidth="1"/>
    <col min="4083" max="4083" width="14.5703125" style="1" customWidth="1"/>
    <col min="4084" max="4084" width="14" style="1" customWidth="1"/>
    <col min="4085" max="4085" width="14.140625" style="1" customWidth="1"/>
    <col min="4086" max="4086" width="14.42578125" style="1" customWidth="1"/>
    <col min="4087" max="4087" width="13" style="1" customWidth="1"/>
    <col min="4088" max="4089" width="13.7109375" style="1" customWidth="1"/>
    <col min="4090" max="4090" width="13.5703125" style="1" customWidth="1"/>
    <col min="4091" max="4091" width="13.85546875" style="1" customWidth="1"/>
    <col min="4092" max="4092" width="14" style="1" customWidth="1"/>
    <col min="4093" max="4093" width="13.140625" style="1" customWidth="1"/>
    <col min="4094" max="4094" width="13.85546875" style="1" customWidth="1"/>
    <col min="4095" max="4096" width="11.42578125" style="1"/>
    <col min="4097" max="4097" width="12.7109375" style="1" bestFit="1" customWidth="1"/>
    <col min="4098" max="4333" width="11.42578125" style="1"/>
    <col min="4334" max="4334" width="7.85546875" style="1" customWidth="1"/>
    <col min="4335" max="4335" width="8.7109375" style="1" customWidth="1"/>
    <col min="4336" max="4336" width="10.140625" style="1" customWidth="1"/>
    <col min="4337" max="4337" width="42.5703125" style="1" customWidth="1"/>
    <col min="4338" max="4338" width="16.140625" style="1" customWidth="1"/>
    <col min="4339" max="4339" width="14.5703125" style="1" customWidth="1"/>
    <col min="4340" max="4340" width="14" style="1" customWidth="1"/>
    <col min="4341" max="4341" width="14.140625" style="1" customWidth="1"/>
    <col min="4342" max="4342" width="14.42578125" style="1" customWidth="1"/>
    <col min="4343" max="4343" width="13" style="1" customWidth="1"/>
    <col min="4344" max="4345" width="13.7109375" style="1" customWidth="1"/>
    <col min="4346" max="4346" width="13.5703125" style="1" customWidth="1"/>
    <col min="4347" max="4347" width="13.85546875" style="1" customWidth="1"/>
    <col min="4348" max="4348" width="14" style="1" customWidth="1"/>
    <col min="4349" max="4349" width="13.140625" style="1" customWidth="1"/>
    <col min="4350" max="4350" width="13.85546875" style="1" customWidth="1"/>
    <col min="4351" max="4352" width="11.42578125" style="1"/>
    <col min="4353" max="4353" width="12.7109375" style="1" bestFit="1" customWidth="1"/>
    <col min="4354" max="4589" width="11.42578125" style="1"/>
    <col min="4590" max="4590" width="7.85546875" style="1" customWidth="1"/>
    <col min="4591" max="4591" width="8.7109375" style="1" customWidth="1"/>
    <col min="4592" max="4592" width="10.140625" style="1" customWidth="1"/>
    <col min="4593" max="4593" width="42.5703125" style="1" customWidth="1"/>
    <col min="4594" max="4594" width="16.140625" style="1" customWidth="1"/>
    <col min="4595" max="4595" width="14.5703125" style="1" customWidth="1"/>
    <col min="4596" max="4596" width="14" style="1" customWidth="1"/>
    <col min="4597" max="4597" width="14.140625" style="1" customWidth="1"/>
    <col min="4598" max="4598" width="14.42578125" style="1" customWidth="1"/>
    <col min="4599" max="4599" width="13" style="1" customWidth="1"/>
    <col min="4600" max="4601" width="13.7109375" style="1" customWidth="1"/>
    <col min="4602" max="4602" width="13.5703125" style="1" customWidth="1"/>
    <col min="4603" max="4603" width="13.85546875" style="1" customWidth="1"/>
    <col min="4604" max="4604" width="14" style="1" customWidth="1"/>
    <col min="4605" max="4605" width="13.140625" style="1" customWidth="1"/>
    <col min="4606" max="4606" width="13.85546875" style="1" customWidth="1"/>
    <col min="4607" max="4608" width="11.42578125" style="1"/>
    <col min="4609" max="4609" width="12.7109375" style="1" bestFit="1" customWidth="1"/>
    <col min="4610" max="4845" width="11.42578125" style="1"/>
    <col min="4846" max="4846" width="7.85546875" style="1" customWidth="1"/>
    <col min="4847" max="4847" width="8.7109375" style="1" customWidth="1"/>
    <col min="4848" max="4848" width="10.140625" style="1" customWidth="1"/>
    <col min="4849" max="4849" width="42.5703125" style="1" customWidth="1"/>
    <col min="4850" max="4850" width="16.140625" style="1" customWidth="1"/>
    <col min="4851" max="4851" width="14.5703125" style="1" customWidth="1"/>
    <col min="4852" max="4852" width="14" style="1" customWidth="1"/>
    <col min="4853" max="4853" width="14.140625" style="1" customWidth="1"/>
    <col min="4854" max="4854" width="14.42578125" style="1" customWidth="1"/>
    <col min="4855" max="4855" width="13" style="1" customWidth="1"/>
    <col min="4856" max="4857" width="13.7109375" style="1" customWidth="1"/>
    <col min="4858" max="4858" width="13.5703125" style="1" customWidth="1"/>
    <col min="4859" max="4859" width="13.85546875" style="1" customWidth="1"/>
    <col min="4860" max="4860" width="14" style="1" customWidth="1"/>
    <col min="4861" max="4861" width="13.140625" style="1" customWidth="1"/>
    <col min="4862" max="4862" width="13.85546875" style="1" customWidth="1"/>
    <col min="4863" max="4864" width="11.42578125" style="1"/>
    <col min="4865" max="4865" width="12.7109375" style="1" bestFit="1" customWidth="1"/>
    <col min="4866" max="5101" width="11.42578125" style="1"/>
    <col min="5102" max="5102" width="7.85546875" style="1" customWidth="1"/>
    <col min="5103" max="5103" width="8.7109375" style="1" customWidth="1"/>
    <col min="5104" max="5104" width="10.140625" style="1" customWidth="1"/>
    <col min="5105" max="5105" width="42.5703125" style="1" customWidth="1"/>
    <col min="5106" max="5106" width="16.140625" style="1" customWidth="1"/>
    <col min="5107" max="5107" width="14.5703125" style="1" customWidth="1"/>
    <col min="5108" max="5108" width="14" style="1" customWidth="1"/>
    <col min="5109" max="5109" width="14.140625" style="1" customWidth="1"/>
    <col min="5110" max="5110" width="14.42578125" style="1" customWidth="1"/>
    <col min="5111" max="5111" width="13" style="1" customWidth="1"/>
    <col min="5112" max="5113" width="13.7109375" style="1" customWidth="1"/>
    <col min="5114" max="5114" width="13.5703125" style="1" customWidth="1"/>
    <col min="5115" max="5115" width="13.85546875" style="1" customWidth="1"/>
    <col min="5116" max="5116" width="14" style="1" customWidth="1"/>
    <col min="5117" max="5117" width="13.140625" style="1" customWidth="1"/>
    <col min="5118" max="5118" width="13.85546875" style="1" customWidth="1"/>
    <col min="5119" max="5120" width="11.42578125" style="1"/>
    <col min="5121" max="5121" width="12.7109375" style="1" bestFit="1" customWidth="1"/>
    <col min="5122" max="5357" width="11.42578125" style="1"/>
    <col min="5358" max="5358" width="7.85546875" style="1" customWidth="1"/>
    <col min="5359" max="5359" width="8.7109375" style="1" customWidth="1"/>
    <col min="5360" max="5360" width="10.140625" style="1" customWidth="1"/>
    <col min="5361" max="5361" width="42.5703125" style="1" customWidth="1"/>
    <col min="5362" max="5362" width="16.140625" style="1" customWidth="1"/>
    <col min="5363" max="5363" width="14.5703125" style="1" customWidth="1"/>
    <col min="5364" max="5364" width="14" style="1" customWidth="1"/>
    <col min="5365" max="5365" width="14.140625" style="1" customWidth="1"/>
    <col min="5366" max="5366" width="14.42578125" style="1" customWidth="1"/>
    <col min="5367" max="5367" width="13" style="1" customWidth="1"/>
    <col min="5368" max="5369" width="13.7109375" style="1" customWidth="1"/>
    <col min="5370" max="5370" width="13.5703125" style="1" customWidth="1"/>
    <col min="5371" max="5371" width="13.85546875" style="1" customWidth="1"/>
    <col min="5372" max="5372" width="14" style="1" customWidth="1"/>
    <col min="5373" max="5373" width="13.140625" style="1" customWidth="1"/>
    <col min="5374" max="5374" width="13.85546875" style="1" customWidth="1"/>
    <col min="5375" max="5376" width="11.42578125" style="1"/>
    <col min="5377" max="5377" width="12.7109375" style="1" bestFit="1" customWidth="1"/>
    <col min="5378" max="5613" width="11.42578125" style="1"/>
    <col min="5614" max="5614" width="7.85546875" style="1" customWidth="1"/>
    <col min="5615" max="5615" width="8.7109375" style="1" customWidth="1"/>
    <col min="5616" max="5616" width="10.140625" style="1" customWidth="1"/>
    <col min="5617" max="5617" width="42.5703125" style="1" customWidth="1"/>
    <col min="5618" max="5618" width="16.140625" style="1" customWidth="1"/>
    <col min="5619" max="5619" width="14.5703125" style="1" customWidth="1"/>
    <col min="5620" max="5620" width="14" style="1" customWidth="1"/>
    <col min="5621" max="5621" width="14.140625" style="1" customWidth="1"/>
    <col min="5622" max="5622" width="14.42578125" style="1" customWidth="1"/>
    <col min="5623" max="5623" width="13" style="1" customWidth="1"/>
    <col min="5624" max="5625" width="13.7109375" style="1" customWidth="1"/>
    <col min="5626" max="5626" width="13.5703125" style="1" customWidth="1"/>
    <col min="5627" max="5627" width="13.85546875" style="1" customWidth="1"/>
    <col min="5628" max="5628" width="14" style="1" customWidth="1"/>
    <col min="5629" max="5629" width="13.140625" style="1" customWidth="1"/>
    <col min="5630" max="5630" width="13.85546875" style="1" customWidth="1"/>
    <col min="5631" max="5632" width="11.42578125" style="1"/>
    <col min="5633" max="5633" width="12.7109375" style="1" bestFit="1" customWidth="1"/>
    <col min="5634" max="5869" width="11.42578125" style="1"/>
    <col min="5870" max="5870" width="7.85546875" style="1" customWidth="1"/>
    <col min="5871" max="5871" width="8.7109375" style="1" customWidth="1"/>
    <col min="5872" max="5872" width="10.140625" style="1" customWidth="1"/>
    <col min="5873" max="5873" width="42.5703125" style="1" customWidth="1"/>
    <col min="5874" max="5874" width="16.140625" style="1" customWidth="1"/>
    <col min="5875" max="5875" width="14.5703125" style="1" customWidth="1"/>
    <col min="5876" max="5876" width="14" style="1" customWidth="1"/>
    <col min="5877" max="5877" width="14.140625" style="1" customWidth="1"/>
    <col min="5878" max="5878" width="14.42578125" style="1" customWidth="1"/>
    <col min="5879" max="5879" width="13" style="1" customWidth="1"/>
    <col min="5880" max="5881" width="13.7109375" style="1" customWidth="1"/>
    <col min="5882" max="5882" width="13.5703125" style="1" customWidth="1"/>
    <col min="5883" max="5883" width="13.85546875" style="1" customWidth="1"/>
    <col min="5884" max="5884" width="14" style="1" customWidth="1"/>
    <col min="5885" max="5885" width="13.140625" style="1" customWidth="1"/>
    <col min="5886" max="5886" width="13.85546875" style="1" customWidth="1"/>
    <col min="5887" max="5888" width="11.42578125" style="1"/>
    <col min="5889" max="5889" width="12.7109375" style="1" bestFit="1" customWidth="1"/>
    <col min="5890" max="6125" width="11.42578125" style="1"/>
    <col min="6126" max="6126" width="7.85546875" style="1" customWidth="1"/>
    <col min="6127" max="6127" width="8.7109375" style="1" customWidth="1"/>
    <col min="6128" max="6128" width="10.140625" style="1" customWidth="1"/>
    <col min="6129" max="6129" width="42.5703125" style="1" customWidth="1"/>
    <col min="6130" max="6130" width="16.140625" style="1" customWidth="1"/>
    <col min="6131" max="6131" width="14.5703125" style="1" customWidth="1"/>
    <col min="6132" max="6132" width="14" style="1" customWidth="1"/>
    <col min="6133" max="6133" width="14.140625" style="1" customWidth="1"/>
    <col min="6134" max="6134" width="14.42578125" style="1" customWidth="1"/>
    <col min="6135" max="6135" width="13" style="1" customWidth="1"/>
    <col min="6136" max="6137" width="13.7109375" style="1" customWidth="1"/>
    <col min="6138" max="6138" width="13.5703125" style="1" customWidth="1"/>
    <col min="6139" max="6139" width="13.85546875" style="1" customWidth="1"/>
    <col min="6140" max="6140" width="14" style="1" customWidth="1"/>
    <col min="6141" max="6141" width="13.140625" style="1" customWidth="1"/>
    <col min="6142" max="6142" width="13.85546875" style="1" customWidth="1"/>
    <col min="6143" max="6144" width="11.42578125" style="1"/>
    <col min="6145" max="6145" width="12.7109375" style="1" bestFit="1" customWidth="1"/>
    <col min="6146" max="6381" width="11.42578125" style="1"/>
    <col min="6382" max="6382" width="7.85546875" style="1" customWidth="1"/>
    <col min="6383" max="6383" width="8.7109375" style="1" customWidth="1"/>
    <col min="6384" max="6384" width="10.140625" style="1" customWidth="1"/>
    <col min="6385" max="6385" width="42.5703125" style="1" customWidth="1"/>
    <col min="6386" max="6386" width="16.140625" style="1" customWidth="1"/>
    <col min="6387" max="6387" width="14.5703125" style="1" customWidth="1"/>
    <col min="6388" max="6388" width="14" style="1" customWidth="1"/>
    <col min="6389" max="6389" width="14.140625" style="1" customWidth="1"/>
    <col min="6390" max="6390" width="14.42578125" style="1" customWidth="1"/>
    <col min="6391" max="6391" width="13" style="1" customWidth="1"/>
    <col min="6392" max="6393" width="13.7109375" style="1" customWidth="1"/>
    <col min="6394" max="6394" width="13.5703125" style="1" customWidth="1"/>
    <col min="6395" max="6395" width="13.85546875" style="1" customWidth="1"/>
    <col min="6396" max="6396" width="14" style="1" customWidth="1"/>
    <col min="6397" max="6397" width="13.140625" style="1" customWidth="1"/>
    <col min="6398" max="6398" width="13.85546875" style="1" customWidth="1"/>
    <col min="6399" max="6400" width="11.42578125" style="1"/>
    <col min="6401" max="6401" width="12.7109375" style="1" bestFit="1" customWidth="1"/>
    <col min="6402" max="6637" width="11.42578125" style="1"/>
    <col min="6638" max="6638" width="7.85546875" style="1" customWidth="1"/>
    <col min="6639" max="6639" width="8.7109375" style="1" customWidth="1"/>
    <col min="6640" max="6640" width="10.140625" style="1" customWidth="1"/>
    <col min="6641" max="6641" width="42.5703125" style="1" customWidth="1"/>
    <col min="6642" max="6642" width="16.140625" style="1" customWidth="1"/>
    <col min="6643" max="6643" width="14.5703125" style="1" customWidth="1"/>
    <col min="6644" max="6644" width="14" style="1" customWidth="1"/>
    <col min="6645" max="6645" width="14.140625" style="1" customWidth="1"/>
    <col min="6646" max="6646" width="14.42578125" style="1" customWidth="1"/>
    <col min="6647" max="6647" width="13" style="1" customWidth="1"/>
    <col min="6648" max="6649" width="13.7109375" style="1" customWidth="1"/>
    <col min="6650" max="6650" width="13.5703125" style="1" customWidth="1"/>
    <col min="6651" max="6651" width="13.85546875" style="1" customWidth="1"/>
    <col min="6652" max="6652" width="14" style="1" customWidth="1"/>
    <col min="6653" max="6653" width="13.140625" style="1" customWidth="1"/>
    <col min="6654" max="6654" width="13.85546875" style="1" customWidth="1"/>
    <col min="6655" max="6656" width="11.42578125" style="1"/>
    <col min="6657" max="6657" width="12.7109375" style="1" bestFit="1" customWidth="1"/>
    <col min="6658" max="6893" width="11.42578125" style="1"/>
    <col min="6894" max="6894" width="7.85546875" style="1" customWidth="1"/>
    <col min="6895" max="6895" width="8.7109375" style="1" customWidth="1"/>
    <col min="6896" max="6896" width="10.140625" style="1" customWidth="1"/>
    <col min="6897" max="6897" width="42.5703125" style="1" customWidth="1"/>
    <col min="6898" max="6898" width="16.140625" style="1" customWidth="1"/>
    <col min="6899" max="6899" width="14.5703125" style="1" customWidth="1"/>
    <col min="6900" max="6900" width="14" style="1" customWidth="1"/>
    <col min="6901" max="6901" width="14.140625" style="1" customWidth="1"/>
    <col min="6902" max="6902" width="14.42578125" style="1" customWidth="1"/>
    <col min="6903" max="6903" width="13" style="1" customWidth="1"/>
    <col min="6904" max="6905" width="13.7109375" style="1" customWidth="1"/>
    <col min="6906" max="6906" width="13.5703125" style="1" customWidth="1"/>
    <col min="6907" max="6907" width="13.85546875" style="1" customWidth="1"/>
    <col min="6908" max="6908" width="14" style="1" customWidth="1"/>
    <col min="6909" max="6909" width="13.140625" style="1" customWidth="1"/>
    <col min="6910" max="6910" width="13.85546875" style="1" customWidth="1"/>
    <col min="6911" max="6912" width="11.42578125" style="1"/>
    <col min="6913" max="6913" width="12.7109375" style="1" bestFit="1" customWidth="1"/>
    <col min="6914" max="7149" width="11.42578125" style="1"/>
    <col min="7150" max="7150" width="7.85546875" style="1" customWidth="1"/>
    <col min="7151" max="7151" width="8.7109375" style="1" customWidth="1"/>
    <col min="7152" max="7152" width="10.140625" style="1" customWidth="1"/>
    <col min="7153" max="7153" width="42.5703125" style="1" customWidth="1"/>
    <col min="7154" max="7154" width="16.140625" style="1" customWidth="1"/>
    <col min="7155" max="7155" width="14.5703125" style="1" customWidth="1"/>
    <col min="7156" max="7156" width="14" style="1" customWidth="1"/>
    <col min="7157" max="7157" width="14.140625" style="1" customWidth="1"/>
    <col min="7158" max="7158" width="14.42578125" style="1" customWidth="1"/>
    <col min="7159" max="7159" width="13" style="1" customWidth="1"/>
    <col min="7160" max="7161" width="13.7109375" style="1" customWidth="1"/>
    <col min="7162" max="7162" width="13.5703125" style="1" customWidth="1"/>
    <col min="7163" max="7163" width="13.85546875" style="1" customWidth="1"/>
    <col min="7164" max="7164" width="14" style="1" customWidth="1"/>
    <col min="7165" max="7165" width="13.140625" style="1" customWidth="1"/>
    <col min="7166" max="7166" width="13.85546875" style="1" customWidth="1"/>
    <col min="7167" max="7168" width="11.42578125" style="1"/>
    <col min="7169" max="7169" width="12.7109375" style="1" bestFit="1" customWidth="1"/>
    <col min="7170" max="7405" width="11.42578125" style="1"/>
    <col min="7406" max="7406" width="7.85546875" style="1" customWidth="1"/>
    <col min="7407" max="7407" width="8.7109375" style="1" customWidth="1"/>
    <col min="7408" max="7408" width="10.140625" style="1" customWidth="1"/>
    <col min="7409" max="7409" width="42.5703125" style="1" customWidth="1"/>
    <col min="7410" max="7410" width="16.140625" style="1" customWidth="1"/>
    <col min="7411" max="7411" width="14.5703125" style="1" customWidth="1"/>
    <col min="7412" max="7412" width="14" style="1" customWidth="1"/>
    <col min="7413" max="7413" width="14.140625" style="1" customWidth="1"/>
    <col min="7414" max="7414" width="14.42578125" style="1" customWidth="1"/>
    <col min="7415" max="7415" width="13" style="1" customWidth="1"/>
    <col min="7416" max="7417" width="13.7109375" style="1" customWidth="1"/>
    <col min="7418" max="7418" width="13.5703125" style="1" customWidth="1"/>
    <col min="7419" max="7419" width="13.85546875" style="1" customWidth="1"/>
    <col min="7420" max="7420" width="14" style="1" customWidth="1"/>
    <col min="7421" max="7421" width="13.140625" style="1" customWidth="1"/>
    <col min="7422" max="7422" width="13.85546875" style="1" customWidth="1"/>
    <col min="7423" max="7424" width="11.42578125" style="1"/>
    <col min="7425" max="7425" width="12.7109375" style="1" bestFit="1" customWidth="1"/>
    <col min="7426" max="7661" width="11.42578125" style="1"/>
    <col min="7662" max="7662" width="7.85546875" style="1" customWidth="1"/>
    <col min="7663" max="7663" width="8.7109375" style="1" customWidth="1"/>
    <col min="7664" max="7664" width="10.140625" style="1" customWidth="1"/>
    <col min="7665" max="7665" width="42.5703125" style="1" customWidth="1"/>
    <col min="7666" max="7666" width="16.140625" style="1" customWidth="1"/>
    <col min="7667" max="7667" width="14.5703125" style="1" customWidth="1"/>
    <col min="7668" max="7668" width="14" style="1" customWidth="1"/>
    <col min="7669" max="7669" width="14.140625" style="1" customWidth="1"/>
    <col min="7670" max="7670" width="14.42578125" style="1" customWidth="1"/>
    <col min="7671" max="7671" width="13" style="1" customWidth="1"/>
    <col min="7672" max="7673" width="13.7109375" style="1" customWidth="1"/>
    <col min="7674" max="7674" width="13.5703125" style="1" customWidth="1"/>
    <col min="7675" max="7675" width="13.85546875" style="1" customWidth="1"/>
    <col min="7676" max="7676" width="14" style="1" customWidth="1"/>
    <col min="7677" max="7677" width="13.140625" style="1" customWidth="1"/>
    <col min="7678" max="7678" width="13.85546875" style="1" customWidth="1"/>
    <col min="7679" max="7680" width="11.42578125" style="1"/>
    <col min="7681" max="7681" width="12.7109375" style="1" bestFit="1" customWidth="1"/>
    <col min="7682" max="7917" width="11.42578125" style="1"/>
    <col min="7918" max="7918" width="7.85546875" style="1" customWidth="1"/>
    <col min="7919" max="7919" width="8.7109375" style="1" customWidth="1"/>
    <col min="7920" max="7920" width="10.140625" style="1" customWidth="1"/>
    <col min="7921" max="7921" width="42.5703125" style="1" customWidth="1"/>
    <col min="7922" max="7922" width="16.140625" style="1" customWidth="1"/>
    <col min="7923" max="7923" width="14.5703125" style="1" customWidth="1"/>
    <col min="7924" max="7924" width="14" style="1" customWidth="1"/>
    <col min="7925" max="7925" width="14.140625" style="1" customWidth="1"/>
    <col min="7926" max="7926" width="14.42578125" style="1" customWidth="1"/>
    <col min="7927" max="7927" width="13" style="1" customWidth="1"/>
    <col min="7928" max="7929" width="13.7109375" style="1" customWidth="1"/>
    <col min="7930" max="7930" width="13.5703125" style="1" customWidth="1"/>
    <col min="7931" max="7931" width="13.85546875" style="1" customWidth="1"/>
    <col min="7932" max="7932" width="14" style="1" customWidth="1"/>
    <col min="7933" max="7933" width="13.140625" style="1" customWidth="1"/>
    <col min="7934" max="7934" width="13.85546875" style="1" customWidth="1"/>
    <col min="7935" max="7936" width="11.42578125" style="1"/>
    <col min="7937" max="7937" width="12.7109375" style="1" bestFit="1" customWidth="1"/>
    <col min="7938" max="8173" width="11.42578125" style="1"/>
    <col min="8174" max="8174" width="7.85546875" style="1" customWidth="1"/>
    <col min="8175" max="8175" width="8.7109375" style="1" customWidth="1"/>
    <col min="8176" max="8176" width="10.140625" style="1" customWidth="1"/>
    <col min="8177" max="8177" width="42.5703125" style="1" customWidth="1"/>
    <col min="8178" max="8178" width="16.140625" style="1" customWidth="1"/>
    <col min="8179" max="8179" width="14.5703125" style="1" customWidth="1"/>
    <col min="8180" max="8180" width="14" style="1" customWidth="1"/>
    <col min="8181" max="8181" width="14.140625" style="1" customWidth="1"/>
    <col min="8182" max="8182" width="14.42578125" style="1" customWidth="1"/>
    <col min="8183" max="8183" width="13" style="1" customWidth="1"/>
    <col min="8184" max="8185" width="13.7109375" style="1" customWidth="1"/>
    <col min="8186" max="8186" width="13.5703125" style="1" customWidth="1"/>
    <col min="8187" max="8187" width="13.85546875" style="1" customWidth="1"/>
    <col min="8188" max="8188" width="14" style="1" customWidth="1"/>
    <col min="8189" max="8189" width="13.140625" style="1" customWidth="1"/>
    <col min="8190" max="8190" width="13.85546875" style="1" customWidth="1"/>
    <col min="8191" max="8192" width="11.42578125" style="1"/>
    <col min="8193" max="8193" width="12.7109375" style="1" bestFit="1" customWidth="1"/>
    <col min="8194" max="8429" width="11.42578125" style="1"/>
    <col min="8430" max="8430" width="7.85546875" style="1" customWidth="1"/>
    <col min="8431" max="8431" width="8.7109375" style="1" customWidth="1"/>
    <col min="8432" max="8432" width="10.140625" style="1" customWidth="1"/>
    <col min="8433" max="8433" width="42.5703125" style="1" customWidth="1"/>
    <col min="8434" max="8434" width="16.140625" style="1" customWidth="1"/>
    <col min="8435" max="8435" width="14.5703125" style="1" customWidth="1"/>
    <col min="8436" max="8436" width="14" style="1" customWidth="1"/>
    <col min="8437" max="8437" width="14.140625" style="1" customWidth="1"/>
    <col min="8438" max="8438" width="14.42578125" style="1" customWidth="1"/>
    <col min="8439" max="8439" width="13" style="1" customWidth="1"/>
    <col min="8440" max="8441" width="13.7109375" style="1" customWidth="1"/>
    <col min="8442" max="8442" width="13.5703125" style="1" customWidth="1"/>
    <col min="8443" max="8443" width="13.85546875" style="1" customWidth="1"/>
    <col min="8444" max="8444" width="14" style="1" customWidth="1"/>
    <col min="8445" max="8445" width="13.140625" style="1" customWidth="1"/>
    <col min="8446" max="8446" width="13.85546875" style="1" customWidth="1"/>
    <col min="8447" max="8448" width="11.42578125" style="1"/>
    <col min="8449" max="8449" width="12.7109375" style="1" bestFit="1" customWidth="1"/>
    <col min="8450" max="8685" width="11.42578125" style="1"/>
    <col min="8686" max="8686" width="7.85546875" style="1" customWidth="1"/>
    <col min="8687" max="8687" width="8.7109375" style="1" customWidth="1"/>
    <col min="8688" max="8688" width="10.140625" style="1" customWidth="1"/>
    <col min="8689" max="8689" width="42.5703125" style="1" customWidth="1"/>
    <col min="8690" max="8690" width="16.140625" style="1" customWidth="1"/>
    <col min="8691" max="8691" width="14.5703125" style="1" customWidth="1"/>
    <col min="8692" max="8692" width="14" style="1" customWidth="1"/>
    <col min="8693" max="8693" width="14.140625" style="1" customWidth="1"/>
    <col min="8694" max="8694" width="14.42578125" style="1" customWidth="1"/>
    <col min="8695" max="8695" width="13" style="1" customWidth="1"/>
    <col min="8696" max="8697" width="13.7109375" style="1" customWidth="1"/>
    <col min="8698" max="8698" width="13.5703125" style="1" customWidth="1"/>
    <col min="8699" max="8699" width="13.85546875" style="1" customWidth="1"/>
    <col min="8700" max="8700" width="14" style="1" customWidth="1"/>
    <col min="8701" max="8701" width="13.140625" style="1" customWidth="1"/>
    <col min="8702" max="8702" width="13.85546875" style="1" customWidth="1"/>
    <col min="8703" max="8704" width="11.42578125" style="1"/>
    <col min="8705" max="8705" width="12.7109375" style="1" bestFit="1" customWidth="1"/>
    <col min="8706" max="8941" width="11.42578125" style="1"/>
    <col min="8942" max="8942" width="7.85546875" style="1" customWidth="1"/>
    <col min="8943" max="8943" width="8.7109375" style="1" customWidth="1"/>
    <col min="8944" max="8944" width="10.140625" style="1" customWidth="1"/>
    <col min="8945" max="8945" width="42.5703125" style="1" customWidth="1"/>
    <col min="8946" max="8946" width="16.140625" style="1" customWidth="1"/>
    <col min="8947" max="8947" width="14.5703125" style="1" customWidth="1"/>
    <col min="8948" max="8948" width="14" style="1" customWidth="1"/>
    <col min="8949" max="8949" width="14.140625" style="1" customWidth="1"/>
    <col min="8950" max="8950" width="14.42578125" style="1" customWidth="1"/>
    <col min="8951" max="8951" width="13" style="1" customWidth="1"/>
    <col min="8952" max="8953" width="13.7109375" style="1" customWidth="1"/>
    <col min="8954" max="8954" width="13.5703125" style="1" customWidth="1"/>
    <col min="8955" max="8955" width="13.85546875" style="1" customWidth="1"/>
    <col min="8956" max="8956" width="14" style="1" customWidth="1"/>
    <col min="8957" max="8957" width="13.140625" style="1" customWidth="1"/>
    <col min="8958" max="8958" width="13.85546875" style="1" customWidth="1"/>
    <col min="8959" max="8960" width="11.42578125" style="1"/>
    <col min="8961" max="8961" width="12.7109375" style="1" bestFit="1" customWidth="1"/>
    <col min="8962" max="9197" width="11.42578125" style="1"/>
    <col min="9198" max="9198" width="7.85546875" style="1" customWidth="1"/>
    <col min="9199" max="9199" width="8.7109375" style="1" customWidth="1"/>
    <col min="9200" max="9200" width="10.140625" style="1" customWidth="1"/>
    <col min="9201" max="9201" width="42.5703125" style="1" customWidth="1"/>
    <col min="9202" max="9202" width="16.140625" style="1" customWidth="1"/>
    <col min="9203" max="9203" width="14.5703125" style="1" customWidth="1"/>
    <col min="9204" max="9204" width="14" style="1" customWidth="1"/>
    <col min="9205" max="9205" width="14.140625" style="1" customWidth="1"/>
    <col min="9206" max="9206" width="14.42578125" style="1" customWidth="1"/>
    <col min="9207" max="9207" width="13" style="1" customWidth="1"/>
    <col min="9208" max="9209" width="13.7109375" style="1" customWidth="1"/>
    <col min="9210" max="9210" width="13.5703125" style="1" customWidth="1"/>
    <col min="9211" max="9211" width="13.85546875" style="1" customWidth="1"/>
    <col min="9212" max="9212" width="14" style="1" customWidth="1"/>
    <col min="9213" max="9213" width="13.140625" style="1" customWidth="1"/>
    <col min="9214" max="9214" width="13.85546875" style="1" customWidth="1"/>
    <col min="9215" max="9216" width="11.42578125" style="1"/>
    <col min="9217" max="9217" width="12.7109375" style="1" bestFit="1" customWidth="1"/>
    <col min="9218" max="9453" width="11.42578125" style="1"/>
    <col min="9454" max="9454" width="7.85546875" style="1" customWidth="1"/>
    <col min="9455" max="9455" width="8.7109375" style="1" customWidth="1"/>
    <col min="9456" max="9456" width="10.140625" style="1" customWidth="1"/>
    <col min="9457" max="9457" width="42.5703125" style="1" customWidth="1"/>
    <col min="9458" max="9458" width="16.140625" style="1" customWidth="1"/>
    <col min="9459" max="9459" width="14.5703125" style="1" customWidth="1"/>
    <col min="9460" max="9460" width="14" style="1" customWidth="1"/>
    <col min="9461" max="9461" width="14.140625" style="1" customWidth="1"/>
    <col min="9462" max="9462" width="14.42578125" style="1" customWidth="1"/>
    <col min="9463" max="9463" width="13" style="1" customWidth="1"/>
    <col min="9464" max="9465" width="13.7109375" style="1" customWidth="1"/>
    <col min="9466" max="9466" width="13.5703125" style="1" customWidth="1"/>
    <col min="9467" max="9467" width="13.85546875" style="1" customWidth="1"/>
    <col min="9468" max="9468" width="14" style="1" customWidth="1"/>
    <col min="9469" max="9469" width="13.140625" style="1" customWidth="1"/>
    <col min="9470" max="9470" width="13.85546875" style="1" customWidth="1"/>
    <col min="9471" max="9472" width="11.42578125" style="1"/>
    <col min="9473" max="9473" width="12.7109375" style="1" bestFit="1" customWidth="1"/>
    <col min="9474" max="9709" width="11.42578125" style="1"/>
    <col min="9710" max="9710" width="7.85546875" style="1" customWidth="1"/>
    <col min="9711" max="9711" width="8.7109375" style="1" customWidth="1"/>
    <col min="9712" max="9712" width="10.140625" style="1" customWidth="1"/>
    <col min="9713" max="9713" width="42.5703125" style="1" customWidth="1"/>
    <col min="9714" max="9714" width="16.140625" style="1" customWidth="1"/>
    <col min="9715" max="9715" width="14.5703125" style="1" customWidth="1"/>
    <col min="9716" max="9716" width="14" style="1" customWidth="1"/>
    <col min="9717" max="9717" width="14.140625" style="1" customWidth="1"/>
    <col min="9718" max="9718" width="14.42578125" style="1" customWidth="1"/>
    <col min="9719" max="9719" width="13" style="1" customWidth="1"/>
    <col min="9720" max="9721" width="13.7109375" style="1" customWidth="1"/>
    <col min="9722" max="9722" width="13.5703125" style="1" customWidth="1"/>
    <col min="9723" max="9723" width="13.85546875" style="1" customWidth="1"/>
    <col min="9724" max="9724" width="14" style="1" customWidth="1"/>
    <col min="9725" max="9725" width="13.140625" style="1" customWidth="1"/>
    <col min="9726" max="9726" width="13.85546875" style="1" customWidth="1"/>
    <col min="9727" max="9728" width="11.42578125" style="1"/>
    <col min="9729" max="9729" width="12.7109375" style="1" bestFit="1" customWidth="1"/>
    <col min="9730" max="9965" width="11.42578125" style="1"/>
    <col min="9966" max="9966" width="7.85546875" style="1" customWidth="1"/>
    <col min="9967" max="9967" width="8.7109375" style="1" customWidth="1"/>
    <col min="9968" max="9968" width="10.140625" style="1" customWidth="1"/>
    <col min="9969" max="9969" width="42.5703125" style="1" customWidth="1"/>
    <col min="9970" max="9970" width="16.140625" style="1" customWidth="1"/>
    <col min="9971" max="9971" width="14.5703125" style="1" customWidth="1"/>
    <col min="9972" max="9972" width="14" style="1" customWidth="1"/>
    <col min="9973" max="9973" width="14.140625" style="1" customWidth="1"/>
    <col min="9974" max="9974" width="14.42578125" style="1" customWidth="1"/>
    <col min="9975" max="9975" width="13" style="1" customWidth="1"/>
    <col min="9976" max="9977" width="13.7109375" style="1" customWidth="1"/>
    <col min="9978" max="9978" width="13.5703125" style="1" customWidth="1"/>
    <col min="9979" max="9979" width="13.85546875" style="1" customWidth="1"/>
    <col min="9980" max="9980" width="14" style="1" customWidth="1"/>
    <col min="9981" max="9981" width="13.140625" style="1" customWidth="1"/>
    <col min="9982" max="9982" width="13.85546875" style="1" customWidth="1"/>
    <col min="9983" max="9984" width="11.42578125" style="1"/>
    <col min="9985" max="9985" width="12.7109375" style="1" bestFit="1" customWidth="1"/>
    <col min="9986" max="10221" width="11.42578125" style="1"/>
    <col min="10222" max="10222" width="7.85546875" style="1" customWidth="1"/>
    <col min="10223" max="10223" width="8.7109375" style="1" customWidth="1"/>
    <col min="10224" max="10224" width="10.140625" style="1" customWidth="1"/>
    <col min="10225" max="10225" width="42.5703125" style="1" customWidth="1"/>
    <col min="10226" max="10226" width="16.140625" style="1" customWidth="1"/>
    <col min="10227" max="10227" width="14.5703125" style="1" customWidth="1"/>
    <col min="10228" max="10228" width="14" style="1" customWidth="1"/>
    <col min="10229" max="10229" width="14.140625" style="1" customWidth="1"/>
    <col min="10230" max="10230" width="14.42578125" style="1" customWidth="1"/>
    <col min="10231" max="10231" width="13" style="1" customWidth="1"/>
    <col min="10232" max="10233" width="13.7109375" style="1" customWidth="1"/>
    <col min="10234" max="10234" width="13.5703125" style="1" customWidth="1"/>
    <col min="10235" max="10235" width="13.85546875" style="1" customWidth="1"/>
    <col min="10236" max="10236" width="14" style="1" customWidth="1"/>
    <col min="10237" max="10237" width="13.140625" style="1" customWidth="1"/>
    <col min="10238" max="10238" width="13.85546875" style="1" customWidth="1"/>
    <col min="10239" max="10240" width="11.42578125" style="1"/>
    <col min="10241" max="10241" width="12.7109375" style="1" bestFit="1" customWidth="1"/>
    <col min="10242" max="10477" width="11.42578125" style="1"/>
    <col min="10478" max="10478" width="7.85546875" style="1" customWidth="1"/>
    <col min="10479" max="10479" width="8.7109375" style="1" customWidth="1"/>
    <col min="10480" max="10480" width="10.140625" style="1" customWidth="1"/>
    <col min="10481" max="10481" width="42.5703125" style="1" customWidth="1"/>
    <col min="10482" max="10482" width="16.140625" style="1" customWidth="1"/>
    <col min="10483" max="10483" width="14.5703125" style="1" customWidth="1"/>
    <col min="10484" max="10484" width="14" style="1" customWidth="1"/>
    <col min="10485" max="10485" width="14.140625" style="1" customWidth="1"/>
    <col min="10486" max="10486" width="14.42578125" style="1" customWidth="1"/>
    <col min="10487" max="10487" width="13" style="1" customWidth="1"/>
    <col min="10488" max="10489" width="13.7109375" style="1" customWidth="1"/>
    <col min="10490" max="10490" width="13.5703125" style="1" customWidth="1"/>
    <col min="10491" max="10491" width="13.85546875" style="1" customWidth="1"/>
    <col min="10492" max="10492" width="14" style="1" customWidth="1"/>
    <col min="10493" max="10493" width="13.140625" style="1" customWidth="1"/>
    <col min="10494" max="10494" width="13.85546875" style="1" customWidth="1"/>
    <col min="10495" max="10496" width="11.42578125" style="1"/>
    <col min="10497" max="10497" width="12.7109375" style="1" bestFit="1" customWidth="1"/>
    <col min="10498" max="10733" width="11.42578125" style="1"/>
    <col min="10734" max="10734" width="7.85546875" style="1" customWidth="1"/>
    <col min="10735" max="10735" width="8.7109375" style="1" customWidth="1"/>
    <col min="10736" max="10736" width="10.140625" style="1" customWidth="1"/>
    <col min="10737" max="10737" width="42.5703125" style="1" customWidth="1"/>
    <col min="10738" max="10738" width="16.140625" style="1" customWidth="1"/>
    <col min="10739" max="10739" width="14.5703125" style="1" customWidth="1"/>
    <col min="10740" max="10740" width="14" style="1" customWidth="1"/>
    <col min="10741" max="10741" width="14.140625" style="1" customWidth="1"/>
    <col min="10742" max="10742" width="14.42578125" style="1" customWidth="1"/>
    <col min="10743" max="10743" width="13" style="1" customWidth="1"/>
    <col min="10744" max="10745" width="13.7109375" style="1" customWidth="1"/>
    <col min="10746" max="10746" width="13.5703125" style="1" customWidth="1"/>
    <col min="10747" max="10747" width="13.85546875" style="1" customWidth="1"/>
    <col min="10748" max="10748" width="14" style="1" customWidth="1"/>
    <col min="10749" max="10749" width="13.140625" style="1" customWidth="1"/>
    <col min="10750" max="10750" width="13.85546875" style="1" customWidth="1"/>
    <col min="10751" max="10752" width="11.42578125" style="1"/>
    <col min="10753" max="10753" width="12.7109375" style="1" bestFit="1" customWidth="1"/>
    <col min="10754" max="10989" width="11.42578125" style="1"/>
    <col min="10990" max="10990" width="7.85546875" style="1" customWidth="1"/>
    <col min="10991" max="10991" width="8.7109375" style="1" customWidth="1"/>
    <col min="10992" max="10992" width="10.140625" style="1" customWidth="1"/>
    <col min="10993" max="10993" width="42.5703125" style="1" customWidth="1"/>
    <col min="10994" max="10994" width="16.140625" style="1" customWidth="1"/>
    <col min="10995" max="10995" width="14.5703125" style="1" customWidth="1"/>
    <col min="10996" max="10996" width="14" style="1" customWidth="1"/>
    <col min="10997" max="10997" width="14.140625" style="1" customWidth="1"/>
    <col min="10998" max="10998" width="14.42578125" style="1" customWidth="1"/>
    <col min="10999" max="10999" width="13" style="1" customWidth="1"/>
    <col min="11000" max="11001" width="13.7109375" style="1" customWidth="1"/>
    <col min="11002" max="11002" width="13.5703125" style="1" customWidth="1"/>
    <col min="11003" max="11003" width="13.85546875" style="1" customWidth="1"/>
    <col min="11004" max="11004" width="14" style="1" customWidth="1"/>
    <col min="11005" max="11005" width="13.140625" style="1" customWidth="1"/>
    <col min="11006" max="11006" width="13.85546875" style="1" customWidth="1"/>
    <col min="11007" max="11008" width="11.42578125" style="1"/>
    <col min="11009" max="11009" width="12.7109375" style="1" bestFit="1" customWidth="1"/>
    <col min="11010" max="11245" width="11.42578125" style="1"/>
    <col min="11246" max="11246" width="7.85546875" style="1" customWidth="1"/>
    <col min="11247" max="11247" width="8.7109375" style="1" customWidth="1"/>
    <col min="11248" max="11248" width="10.140625" style="1" customWidth="1"/>
    <col min="11249" max="11249" width="42.5703125" style="1" customWidth="1"/>
    <col min="11250" max="11250" width="16.140625" style="1" customWidth="1"/>
    <col min="11251" max="11251" width="14.5703125" style="1" customWidth="1"/>
    <col min="11252" max="11252" width="14" style="1" customWidth="1"/>
    <col min="11253" max="11253" width="14.140625" style="1" customWidth="1"/>
    <col min="11254" max="11254" width="14.42578125" style="1" customWidth="1"/>
    <col min="11255" max="11255" width="13" style="1" customWidth="1"/>
    <col min="11256" max="11257" width="13.7109375" style="1" customWidth="1"/>
    <col min="11258" max="11258" width="13.5703125" style="1" customWidth="1"/>
    <col min="11259" max="11259" width="13.85546875" style="1" customWidth="1"/>
    <col min="11260" max="11260" width="14" style="1" customWidth="1"/>
    <col min="11261" max="11261" width="13.140625" style="1" customWidth="1"/>
    <col min="11262" max="11262" width="13.85546875" style="1" customWidth="1"/>
    <col min="11263" max="11264" width="11.42578125" style="1"/>
    <col min="11265" max="11265" width="12.7109375" style="1" bestFit="1" customWidth="1"/>
    <col min="11266" max="11501" width="11.42578125" style="1"/>
    <col min="11502" max="11502" width="7.85546875" style="1" customWidth="1"/>
    <col min="11503" max="11503" width="8.7109375" style="1" customWidth="1"/>
    <col min="11504" max="11504" width="10.140625" style="1" customWidth="1"/>
    <col min="11505" max="11505" width="42.5703125" style="1" customWidth="1"/>
    <col min="11506" max="11506" width="16.140625" style="1" customWidth="1"/>
    <col min="11507" max="11507" width="14.5703125" style="1" customWidth="1"/>
    <col min="11508" max="11508" width="14" style="1" customWidth="1"/>
    <col min="11509" max="11509" width="14.140625" style="1" customWidth="1"/>
    <col min="11510" max="11510" width="14.42578125" style="1" customWidth="1"/>
    <col min="11511" max="11511" width="13" style="1" customWidth="1"/>
    <col min="11512" max="11513" width="13.7109375" style="1" customWidth="1"/>
    <col min="11514" max="11514" width="13.5703125" style="1" customWidth="1"/>
    <col min="11515" max="11515" width="13.85546875" style="1" customWidth="1"/>
    <col min="11516" max="11516" width="14" style="1" customWidth="1"/>
    <col min="11517" max="11517" width="13.140625" style="1" customWidth="1"/>
    <col min="11518" max="11518" width="13.85546875" style="1" customWidth="1"/>
    <col min="11519" max="11520" width="11.42578125" style="1"/>
    <col min="11521" max="11521" width="12.7109375" style="1" bestFit="1" customWidth="1"/>
    <col min="11522" max="11757" width="11.42578125" style="1"/>
    <col min="11758" max="11758" width="7.85546875" style="1" customWidth="1"/>
    <col min="11759" max="11759" width="8.7109375" style="1" customWidth="1"/>
    <col min="11760" max="11760" width="10.140625" style="1" customWidth="1"/>
    <col min="11761" max="11761" width="42.5703125" style="1" customWidth="1"/>
    <col min="11762" max="11762" width="16.140625" style="1" customWidth="1"/>
    <col min="11763" max="11763" width="14.5703125" style="1" customWidth="1"/>
    <col min="11764" max="11764" width="14" style="1" customWidth="1"/>
    <col min="11765" max="11765" width="14.140625" style="1" customWidth="1"/>
    <col min="11766" max="11766" width="14.42578125" style="1" customWidth="1"/>
    <col min="11767" max="11767" width="13" style="1" customWidth="1"/>
    <col min="11768" max="11769" width="13.7109375" style="1" customWidth="1"/>
    <col min="11770" max="11770" width="13.5703125" style="1" customWidth="1"/>
    <col min="11771" max="11771" width="13.85546875" style="1" customWidth="1"/>
    <col min="11772" max="11772" width="14" style="1" customWidth="1"/>
    <col min="11773" max="11773" width="13.140625" style="1" customWidth="1"/>
    <col min="11774" max="11774" width="13.85546875" style="1" customWidth="1"/>
    <col min="11775" max="11776" width="11.42578125" style="1"/>
    <col min="11777" max="11777" width="12.7109375" style="1" bestFit="1" customWidth="1"/>
    <col min="11778" max="12013" width="11.42578125" style="1"/>
    <col min="12014" max="12014" width="7.85546875" style="1" customWidth="1"/>
    <col min="12015" max="12015" width="8.7109375" style="1" customWidth="1"/>
    <col min="12016" max="12016" width="10.140625" style="1" customWidth="1"/>
    <col min="12017" max="12017" width="42.5703125" style="1" customWidth="1"/>
    <col min="12018" max="12018" width="16.140625" style="1" customWidth="1"/>
    <col min="12019" max="12019" width="14.5703125" style="1" customWidth="1"/>
    <col min="12020" max="12020" width="14" style="1" customWidth="1"/>
    <col min="12021" max="12021" width="14.140625" style="1" customWidth="1"/>
    <col min="12022" max="12022" width="14.42578125" style="1" customWidth="1"/>
    <col min="12023" max="12023" width="13" style="1" customWidth="1"/>
    <col min="12024" max="12025" width="13.7109375" style="1" customWidth="1"/>
    <col min="12026" max="12026" width="13.5703125" style="1" customWidth="1"/>
    <col min="12027" max="12027" width="13.85546875" style="1" customWidth="1"/>
    <col min="12028" max="12028" width="14" style="1" customWidth="1"/>
    <col min="12029" max="12029" width="13.140625" style="1" customWidth="1"/>
    <col min="12030" max="12030" width="13.85546875" style="1" customWidth="1"/>
    <col min="12031" max="12032" width="11.42578125" style="1"/>
    <col min="12033" max="12033" width="12.7109375" style="1" bestFit="1" customWidth="1"/>
    <col min="12034" max="12269" width="11.42578125" style="1"/>
    <col min="12270" max="12270" width="7.85546875" style="1" customWidth="1"/>
    <col min="12271" max="12271" width="8.7109375" style="1" customWidth="1"/>
    <col min="12272" max="12272" width="10.140625" style="1" customWidth="1"/>
    <col min="12273" max="12273" width="42.5703125" style="1" customWidth="1"/>
    <col min="12274" max="12274" width="16.140625" style="1" customWidth="1"/>
    <col min="12275" max="12275" width="14.5703125" style="1" customWidth="1"/>
    <col min="12276" max="12276" width="14" style="1" customWidth="1"/>
    <col min="12277" max="12277" width="14.140625" style="1" customWidth="1"/>
    <col min="12278" max="12278" width="14.42578125" style="1" customWidth="1"/>
    <col min="12279" max="12279" width="13" style="1" customWidth="1"/>
    <col min="12280" max="12281" width="13.7109375" style="1" customWidth="1"/>
    <col min="12282" max="12282" width="13.5703125" style="1" customWidth="1"/>
    <col min="12283" max="12283" width="13.85546875" style="1" customWidth="1"/>
    <col min="12284" max="12284" width="14" style="1" customWidth="1"/>
    <col min="12285" max="12285" width="13.140625" style="1" customWidth="1"/>
    <col min="12286" max="12286" width="13.85546875" style="1" customWidth="1"/>
    <col min="12287" max="12288" width="11.42578125" style="1"/>
    <col min="12289" max="12289" width="12.7109375" style="1" bestFit="1" customWidth="1"/>
    <col min="12290" max="12525" width="11.42578125" style="1"/>
    <col min="12526" max="12526" width="7.85546875" style="1" customWidth="1"/>
    <col min="12527" max="12527" width="8.7109375" style="1" customWidth="1"/>
    <col min="12528" max="12528" width="10.140625" style="1" customWidth="1"/>
    <col min="12529" max="12529" width="42.5703125" style="1" customWidth="1"/>
    <col min="12530" max="12530" width="16.140625" style="1" customWidth="1"/>
    <col min="12531" max="12531" width="14.5703125" style="1" customWidth="1"/>
    <col min="12532" max="12532" width="14" style="1" customWidth="1"/>
    <col min="12533" max="12533" width="14.140625" style="1" customWidth="1"/>
    <col min="12534" max="12534" width="14.42578125" style="1" customWidth="1"/>
    <col min="12535" max="12535" width="13" style="1" customWidth="1"/>
    <col min="12536" max="12537" width="13.7109375" style="1" customWidth="1"/>
    <col min="12538" max="12538" width="13.5703125" style="1" customWidth="1"/>
    <col min="12539" max="12539" width="13.85546875" style="1" customWidth="1"/>
    <col min="12540" max="12540" width="14" style="1" customWidth="1"/>
    <col min="12541" max="12541" width="13.140625" style="1" customWidth="1"/>
    <col min="12542" max="12542" width="13.85546875" style="1" customWidth="1"/>
    <col min="12543" max="12544" width="11.42578125" style="1"/>
    <col min="12545" max="12545" width="12.7109375" style="1" bestFit="1" customWidth="1"/>
    <col min="12546" max="12781" width="11.42578125" style="1"/>
    <col min="12782" max="12782" width="7.85546875" style="1" customWidth="1"/>
    <col min="12783" max="12783" width="8.7109375" style="1" customWidth="1"/>
    <col min="12784" max="12784" width="10.140625" style="1" customWidth="1"/>
    <col min="12785" max="12785" width="42.5703125" style="1" customWidth="1"/>
    <col min="12786" max="12786" width="16.140625" style="1" customWidth="1"/>
    <col min="12787" max="12787" width="14.5703125" style="1" customWidth="1"/>
    <col min="12788" max="12788" width="14" style="1" customWidth="1"/>
    <col min="12789" max="12789" width="14.140625" style="1" customWidth="1"/>
    <col min="12790" max="12790" width="14.42578125" style="1" customWidth="1"/>
    <col min="12791" max="12791" width="13" style="1" customWidth="1"/>
    <col min="12792" max="12793" width="13.7109375" style="1" customWidth="1"/>
    <col min="12794" max="12794" width="13.5703125" style="1" customWidth="1"/>
    <col min="12795" max="12795" width="13.85546875" style="1" customWidth="1"/>
    <col min="12796" max="12796" width="14" style="1" customWidth="1"/>
    <col min="12797" max="12797" width="13.140625" style="1" customWidth="1"/>
    <col min="12798" max="12798" width="13.85546875" style="1" customWidth="1"/>
    <col min="12799" max="12800" width="11.42578125" style="1"/>
    <col min="12801" max="12801" width="12.7109375" style="1" bestFit="1" customWidth="1"/>
    <col min="12802" max="13037" width="11.42578125" style="1"/>
    <col min="13038" max="13038" width="7.85546875" style="1" customWidth="1"/>
    <col min="13039" max="13039" width="8.7109375" style="1" customWidth="1"/>
    <col min="13040" max="13040" width="10.140625" style="1" customWidth="1"/>
    <col min="13041" max="13041" width="42.5703125" style="1" customWidth="1"/>
    <col min="13042" max="13042" width="16.140625" style="1" customWidth="1"/>
    <col min="13043" max="13043" width="14.5703125" style="1" customWidth="1"/>
    <col min="13044" max="13044" width="14" style="1" customWidth="1"/>
    <col min="13045" max="13045" width="14.140625" style="1" customWidth="1"/>
    <col min="13046" max="13046" width="14.42578125" style="1" customWidth="1"/>
    <col min="13047" max="13047" width="13" style="1" customWidth="1"/>
    <col min="13048" max="13049" width="13.7109375" style="1" customWidth="1"/>
    <col min="13050" max="13050" width="13.5703125" style="1" customWidth="1"/>
    <col min="13051" max="13051" width="13.85546875" style="1" customWidth="1"/>
    <col min="13052" max="13052" width="14" style="1" customWidth="1"/>
    <col min="13053" max="13053" width="13.140625" style="1" customWidth="1"/>
    <col min="13054" max="13054" width="13.85546875" style="1" customWidth="1"/>
    <col min="13055" max="13056" width="11.42578125" style="1"/>
    <col min="13057" max="13057" width="12.7109375" style="1" bestFit="1" customWidth="1"/>
    <col min="13058" max="13293" width="11.42578125" style="1"/>
    <col min="13294" max="13294" width="7.85546875" style="1" customWidth="1"/>
    <col min="13295" max="13295" width="8.7109375" style="1" customWidth="1"/>
    <col min="13296" max="13296" width="10.140625" style="1" customWidth="1"/>
    <col min="13297" max="13297" width="42.5703125" style="1" customWidth="1"/>
    <col min="13298" max="13298" width="16.140625" style="1" customWidth="1"/>
    <col min="13299" max="13299" width="14.5703125" style="1" customWidth="1"/>
    <col min="13300" max="13300" width="14" style="1" customWidth="1"/>
    <col min="13301" max="13301" width="14.140625" style="1" customWidth="1"/>
    <col min="13302" max="13302" width="14.42578125" style="1" customWidth="1"/>
    <col min="13303" max="13303" width="13" style="1" customWidth="1"/>
    <col min="13304" max="13305" width="13.7109375" style="1" customWidth="1"/>
    <col min="13306" max="13306" width="13.5703125" style="1" customWidth="1"/>
    <col min="13307" max="13307" width="13.85546875" style="1" customWidth="1"/>
    <col min="13308" max="13308" width="14" style="1" customWidth="1"/>
    <col min="13309" max="13309" width="13.140625" style="1" customWidth="1"/>
    <col min="13310" max="13310" width="13.85546875" style="1" customWidth="1"/>
    <col min="13311" max="13312" width="11.42578125" style="1"/>
    <col min="13313" max="13313" width="12.7109375" style="1" bestFit="1" customWidth="1"/>
    <col min="13314" max="13549" width="11.42578125" style="1"/>
    <col min="13550" max="13550" width="7.85546875" style="1" customWidth="1"/>
    <col min="13551" max="13551" width="8.7109375" style="1" customWidth="1"/>
    <col min="13552" max="13552" width="10.140625" style="1" customWidth="1"/>
    <col min="13553" max="13553" width="42.5703125" style="1" customWidth="1"/>
    <col min="13554" max="13554" width="16.140625" style="1" customWidth="1"/>
    <col min="13555" max="13555" width="14.5703125" style="1" customWidth="1"/>
    <col min="13556" max="13556" width="14" style="1" customWidth="1"/>
    <col min="13557" max="13557" width="14.140625" style="1" customWidth="1"/>
    <col min="13558" max="13558" width="14.42578125" style="1" customWidth="1"/>
    <col min="13559" max="13559" width="13" style="1" customWidth="1"/>
    <col min="13560" max="13561" width="13.7109375" style="1" customWidth="1"/>
    <col min="13562" max="13562" width="13.5703125" style="1" customWidth="1"/>
    <col min="13563" max="13563" width="13.85546875" style="1" customWidth="1"/>
    <col min="13564" max="13564" width="14" style="1" customWidth="1"/>
    <col min="13565" max="13565" width="13.140625" style="1" customWidth="1"/>
    <col min="13566" max="13566" width="13.85546875" style="1" customWidth="1"/>
    <col min="13567" max="13568" width="11.42578125" style="1"/>
    <col min="13569" max="13569" width="12.7109375" style="1" bestFit="1" customWidth="1"/>
    <col min="13570" max="13805" width="11.42578125" style="1"/>
    <col min="13806" max="13806" width="7.85546875" style="1" customWidth="1"/>
    <col min="13807" max="13807" width="8.7109375" style="1" customWidth="1"/>
    <col min="13808" max="13808" width="10.140625" style="1" customWidth="1"/>
    <col min="13809" max="13809" width="42.5703125" style="1" customWidth="1"/>
    <col min="13810" max="13810" width="16.140625" style="1" customWidth="1"/>
    <col min="13811" max="13811" width="14.5703125" style="1" customWidth="1"/>
    <col min="13812" max="13812" width="14" style="1" customWidth="1"/>
    <col min="13813" max="13813" width="14.140625" style="1" customWidth="1"/>
    <col min="13814" max="13814" width="14.42578125" style="1" customWidth="1"/>
    <col min="13815" max="13815" width="13" style="1" customWidth="1"/>
    <col min="13816" max="13817" width="13.7109375" style="1" customWidth="1"/>
    <col min="13818" max="13818" width="13.5703125" style="1" customWidth="1"/>
    <col min="13819" max="13819" width="13.85546875" style="1" customWidth="1"/>
    <col min="13820" max="13820" width="14" style="1" customWidth="1"/>
    <col min="13821" max="13821" width="13.140625" style="1" customWidth="1"/>
    <col min="13822" max="13822" width="13.85546875" style="1" customWidth="1"/>
    <col min="13823" max="13824" width="11.42578125" style="1"/>
    <col min="13825" max="13825" width="12.7109375" style="1" bestFit="1" customWidth="1"/>
    <col min="13826" max="14061" width="11.42578125" style="1"/>
    <col min="14062" max="14062" width="7.85546875" style="1" customWidth="1"/>
    <col min="14063" max="14063" width="8.7109375" style="1" customWidth="1"/>
    <col min="14064" max="14064" width="10.140625" style="1" customWidth="1"/>
    <col min="14065" max="14065" width="42.5703125" style="1" customWidth="1"/>
    <col min="14066" max="14066" width="16.140625" style="1" customWidth="1"/>
    <col min="14067" max="14067" width="14.5703125" style="1" customWidth="1"/>
    <col min="14068" max="14068" width="14" style="1" customWidth="1"/>
    <col min="14069" max="14069" width="14.140625" style="1" customWidth="1"/>
    <col min="14070" max="14070" width="14.42578125" style="1" customWidth="1"/>
    <col min="14071" max="14071" width="13" style="1" customWidth="1"/>
    <col min="14072" max="14073" width="13.7109375" style="1" customWidth="1"/>
    <col min="14074" max="14074" width="13.5703125" style="1" customWidth="1"/>
    <col min="14075" max="14075" width="13.85546875" style="1" customWidth="1"/>
    <col min="14076" max="14076" width="14" style="1" customWidth="1"/>
    <col min="14077" max="14077" width="13.140625" style="1" customWidth="1"/>
    <col min="14078" max="14078" width="13.85546875" style="1" customWidth="1"/>
    <col min="14079" max="14080" width="11.42578125" style="1"/>
    <col min="14081" max="14081" width="12.7109375" style="1" bestFit="1" customWidth="1"/>
    <col min="14082" max="14317" width="11.42578125" style="1"/>
    <col min="14318" max="14318" width="7.85546875" style="1" customWidth="1"/>
    <col min="14319" max="14319" width="8.7109375" style="1" customWidth="1"/>
    <col min="14320" max="14320" width="10.140625" style="1" customWidth="1"/>
    <col min="14321" max="14321" width="42.5703125" style="1" customWidth="1"/>
    <col min="14322" max="14322" width="16.140625" style="1" customWidth="1"/>
    <col min="14323" max="14323" width="14.5703125" style="1" customWidth="1"/>
    <col min="14324" max="14324" width="14" style="1" customWidth="1"/>
    <col min="14325" max="14325" width="14.140625" style="1" customWidth="1"/>
    <col min="14326" max="14326" width="14.42578125" style="1" customWidth="1"/>
    <col min="14327" max="14327" width="13" style="1" customWidth="1"/>
    <col min="14328" max="14329" width="13.7109375" style="1" customWidth="1"/>
    <col min="14330" max="14330" width="13.5703125" style="1" customWidth="1"/>
    <col min="14331" max="14331" width="13.85546875" style="1" customWidth="1"/>
    <col min="14332" max="14332" width="14" style="1" customWidth="1"/>
    <col min="14333" max="14333" width="13.140625" style="1" customWidth="1"/>
    <col min="14334" max="14334" width="13.85546875" style="1" customWidth="1"/>
    <col min="14335" max="14336" width="11.42578125" style="1"/>
    <col min="14337" max="14337" width="12.7109375" style="1" bestFit="1" customWidth="1"/>
    <col min="14338" max="14573" width="11.42578125" style="1"/>
    <col min="14574" max="14574" width="7.85546875" style="1" customWidth="1"/>
    <col min="14575" max="14575" width="8.7109375" style="1" customWidth="1"/>
    <col min="14576" max="14576" width="10.140625" style="1" customWidth="1"/>
    <col min="14577" max="14577" width="42.5703125" style="1" customWidth="1"/>
    <col min="14578" max="14578" width="16.140625" style="1" customWidth="1"/>
    <col min="14579" max="14579" width="14.5703125" style="1" customWidth="1"/>
    <col min="14580" max="14580" width="14" style="1" customWidth="1"/>
    <col min="14581" max="14581" width="14.140625" style="1" customWidth="1"/>
    <col min="14582" max="14582" width="14.42578125" style="1" customWidth="1"/>
    <col min="14583" max="14583" width="13" style="1" customWidth="1"/>
    <col min="14584" max="14585" width="13.7109375" style="1" customWidth="1"/>
    <col min="14586" max="14586" width="13.5703125" style="1" customWidth="1"/>
    <col min="14587" max="14587" width="13.85546875" style="1" customWidth="1"/>
    <col min="14588" max="14588" width="14" style="1" customWidth="1"/>
    <col min="14589" max="14589" width="13.140625" style="1" customWidth="1"/>
    <col min="14590" max="14590" width="13.85546875" style="1" customWidth="1"/>
    <col min="14591" max="14592" width="11.42578125" style="1"/>
    <col min="14593" max="14593" width="12.7109375" style="1" bestFit="1" customWidth="1"/>
    <col min="14594" max="14829" width="11.42578125" style="1"/>
    <col min="14830" max="14830" width="7.85546875" style="1" customWidth="1"/>
    <col min="14831" max="14831" width="8.7109375" style="1" customWidth="1"/>
    <col min="14832" max="14832" width="10.140625" style="1" customWidth="1"/>
    <col min="14833" max="14833" width="42.5703125" style="1" customWidth="1"/>
    <col min="14834" max="14834" width="16.140625" style="1" customWidth="1"/>
    <col min="14835" max="14835" width="14.5703125" style="1" customWidth="1"/>
    <col min="14836" max="14836" width="14" style="1" customWidth="1"/>
    <col min="14837" max="14837" width="14.140625" style="1" customWidth="1"/>
    <col min="14838" max="14838" width="14.42578125" style="1" customWidth="1"/>
    <col min="14839" max="14839" width="13" style="1" customWidth="1"/>
    <col min="14840" max="14841" width="13.7109375" style="1" customWidth="1"/>
    <col min="14842" max="14842" width="13.5703125" style="1" customWidth="1"/>
    <col min="14843" max="14843" width="13.85546875" style="1" customWidth="1"/>
    <col min="14844" max="14844" width="14" style="1" customWidth="1"/>
    <col min="14845" max="14845" width="13.140625" style="1" customWidth="1"/>
    <col min="14846" max="14846" width="13.85546875" style="1" customWidth="1"/>
    <col min="14847" max="14848" width="11.42578125" style="1"/>
    <col min="14849" max="14849" width="12.7109375" style="1" bestFit="1" customWidth="1"/>
    <col min="14850" max="15085" width="11.42578125" style="1"/>
    <col min="15086" max="15086" width="7.85546875" style="1" customWidth="1"/>
    <col min="15087" max="15087" width="8.7109375" style="1" customWidth="1"/>
    <col min="15088" max="15088" width="10.140625" style="1" customWidth="1"/>
    <col min="15089" max="15089" width="42.5703125" style="1" customWidth="1"/>
    <col min="15090" max="15090" width="16.140625" style="1" customWidth="1"/>
    <col min="15091" max="15091" width="14.5703125" style="1" customWidth="1"/>
    <col min="15092" max="15092" width="14" style="1" customWidth="1"/>
    <col min="15093" max="15093" width="14.140625" style="1" customWidth="1"/>
    <col min="15094" max="15094" width="14.42578125" style="1" customWidth="1"/>
    <col min="15095" max="15095" width="13" style="1" customWidth="1"/>
    <col min="15096" max="15097" width="13.7109375" style="1" customWidth="1"/>
    <col min="15098" max="15098" width="13.5703125" style="1" customWidth="1"/>
    <col min="15099" max="15099" width="13.85546875" style="1" customWidth="1"/>
    <col min="15100" max="15100" width="14" style="1" customWidth="1"/>
    <col min="15101" max="15101" width="13.140625" style="1" customWidth="1"/>
    <col min="15102" max="15102" width="13.85546875" style="1" customWidth="1"/>
    <col min="15103" max="15104" width="11.42578125" style="1"/>
    <col min="15105" max="15105" width="12.7109375" style="1" bestFit="1" customWidth="1"/>
    <col min="15106" max="15341" width="11.42578125" style="1"/>
    <col min="15342" max="15342" width="7.85546875" style="1" customWidth="1"/>
    <col min="15343" max="15343" width="8.7109375" style="1" customWidth="1"/>
    <col min="15344" max="15344" width="10.140625" style="1" customWidth="1"/>
    <col min="15345" max="15345" width="42.5703125" style="1" customWidth="1"/>
    <col min="15346" max="15346" width="16.140625" style="1" customWidth="1"/>
    <col min="15347" max="15347" width="14.5703125" style="1" customWidth="1"/>
    <col min="15348" max="15348" width="14" style="1" customWidth="1"/>
    <col min="15349" max="15349" width="14.140625" style="1" customWidth="1"/>
    <col min="15350" max="15350" width="14.42578125" style="1" customWidth="1"/>
    <col min="15351" max="15351" width="13" style="1" customWidth="1"/>
    <col min="15352" max="15353" width="13.7109375" style="1" customWidth="1"/>
    <col min="15354" max="15354" width="13.5703125" style="1" customWidth="1"/>
    <col min="15355" max="15355" width="13.85546875" style="1" customWidth="1"/>
    <col min="15356" max="15356" width="14" style="1" customWidth="1"/>
    <col min="15357" max="15357" width="13.140625" style="1" customWidth="1"/>
    <col min="15358" max="15358" width="13.85546875" style="1" customWidth="1"/>
    <col min="15359" max="15360" width="11.42578125" style="1"/>
    <col min="15361" max="15361" width="12.7109375" style="1" bestFit="1" customWidth="1"/>
    <col min="15362" max="15597" width="11.42578125" style="1"/>
    <col min="15598" max="15598" width="7.85546875" style="1" customWidth="1"/>
    <col min="15599" max="15599" width="8.7109375" style="1" customWidth="1"/>
    <col min="15600" max="15600" width="10.140625" style="1" customWidth="1"/>
    <col min="15601" max="15601" width="42.5703125" style="1" customWidth="1"/>
    <col min="15602" max="15602" width="16.140625" style="1" customWidth="1"/>
    <col min="15603" max="15603" width="14.5703125" style="1" customWidth="1"/>
    <col min="15604" max="15604" width="14" style="1" customWidth="1"/>
    <col min="15605" max="15605" width="14.140625" style="1" customWidth="1"/>
    <col min="15606" max="15606" width="14.42578125" style="1" customWidth="1"/>
    <col min="15607" max="15607" width="13" style="1" customWidth="1"/>
    <col min="15608" max="15609" width="13.7109375" style="1" customWidth="1"/>
    <col min="15610" max="15610" width="13.5703125" style="1" customWidth="1"/>
    <col min="15611" max="15611" width="13.85546875" style="1" customWidth="1"/>
    <col min="15612" max="15612" width="14" style="1" customWidth="1"/>
    <col min="15613" max="15613" width="13.140625" style="1" customWidth="1"/>
    <col min="15614" max="15614" width="13.85546875" style="1" customWidth="1"/>
    <col min="15615" max="15616" width="11.42578125" style="1"/>
    <col min="15617" max="15617" width="12.7109375" style="1" bestFit="1" customWidth="1"/>
    <col min="15618" max="15853" width="11.42578125" style="1"/>
    <col min="15854" max="15854" width="7.85546875" style="1" customWidth="1"/>
    <col min="15855" max="15855" width="8.7109375" style="1" customWidth="1"/>
    <col min="15856" max="15856" width="10.140625" style="1" customWidth="1"/>
    <col min="15857" max="15857" width="42.5703125" style="1" customWidth="1"/>
    <col min="15858" max="15858" width="16.140625" style="1" customWidth="1"/>
    <col min="15859" max="15859" width="14.5703125" style="1" customWidth="1"/>
    <col min="15860" max="15860" width="14" style="1" customWidth="1"/>
    <col min="15861" max="15861" width="14.140625" style="1" customWidth="1"/>
    <col min="15862" max="15862" width="14.42578125" style="1" customWidth="1"/>
    <col min="15863" max="15863" width="13" style="1" customWidth="1"/>
    <col min="15864" max="15865" width="13.7109375" style="1" customWidth="1"/>
    <col min="15866" max="15866" width="13.5703125" style="1" customWidth="1"/>
    <col min="15867" max="15867" width="13.85546875" style="1" customWidth="1"/>
    <col min="15868" max="15868" width="14" style="1" customWidth="1"/>
    <col min="15869" max="15869" width="13.140625" style="1" customWidth="1"/>
    <col min="15870" max="15870" width="13.85546875" style="1" customWidth="1"/>
    <col min="15871" max="15872" width="11.42578125" style="1"/>
    <col min="15873" max="15873" width="12.7109375" style="1" bestFit="1" customWidth="1"/>
    <col min="15874" max="16109" width="11.42578125" style="1"/>
    <col min="16110" max="16110" width="7.85546875" style="1" customWidth="1"/>
    <col min="16111" max="16111" width="8.7109375" style="1" customWidth="1"/>
    <col min="16112" max="16112" width="10.140625" style="1" customWidth="1"/>
    <col min="16113" max="16113" width="42.5703125" style="1" customWidth="1"/>
    <col min="16114" max="16114" width="16.140625" style="1" customWidth="1"/>
    <col min="16115" max="16115" width="14.5703125" style="1" customWidth="1"/>
    <col min="16116" max="16116" width="14" style="1" customWidth="1"/>
    <col min="16117" max="16117" width="14.140625" style="1" customWidth="1"/>
    <col min="16118" max="16118" width="14.42578125" style="1" customWidth="1"/>
    <col min="16119" max="16119" width="13" style="1" customWidth="1"/>
    <col min="16120" max="16121" width="13.7109375" style="1" customWidth="1"/>
    <col min="16122" max="16122" width="13.5703125" style="1" customWidth="1"/>
    <col min="16123" max="16123" width="13.85546875" style="1" customWidth="1"/>
    <col min="16124" max="16124" width="14" style="1" customWidth="1"/>
    <col min="16125" max="16125" width="13.140625" style="1" customWidth="1"/>
    <col min="16126" max="16126" width="13.85546875" style="1" customWidth="1"/>
    <col min="16127" max="16128" width="11.42578125" style="1"/>
    <col min="16129" max="16129" width="12.7109375" style="1" bestFit="1" customWidth="1"/>
    <col min="16130" max="16384" width="11.42578125" style="1"/>
  </cols>
  <sheetData>
    <row r="1" spans="1:32" ht="16.5" thickBot="1" x14ac:dyDescent="0.25"/>
    <row r="2" spans="1:32" s="45" customFormat="1" ht="19.5" x14ac:dyDescent="0.2">
      <c r="A2" s="94" t="s">
        <v>136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17"/>
      <c r="Q2" s="18"/>
      <c r="R2" s="17"/>
      <c r="S2" s="17"/>
      <c r="T2" s="17"/>
      <c r="U2" s="17"/>
      <c r="V2" s="17"/>
      <c r="W2" s="17"/>
      <c r="X2" s="17"/>
      <c r="Y2" s="17"/>
      <c r="Z2" s="19"/>
      <c r="AA2" s="20"/>
      <c r="AB2" s="21"/>
      <c r="AC2" s="44"/>
      <c r="AE2" s="46"/>
    </row>
    <row r="3" spans="1:32" s="45" customFormat="1" ht="19.5" x14ac:dyDescent="0.2">
      <c r="A3" s="94" t="s">
        <v>137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17"/>
      <c r="Q3" s="18"/>
      <c r="R3" s="17"/>
      <c r="S3" s="17"/>
      <c r="T3" s="17"/>
      <c r="U3" s="17"/>
      <c r="V3" s="17"/>
      <c r="W3" s="17"/>
      <c r="X3" s="17"/>
      <c r="Y3" s="17"/>
      <c r="AA3" s="47" t="s">
        <v>0</v>
      </c>
      <c r="AB3" s="48" t="s">
        <v>1</v>
      </c>
      <c r="AC3" s="49" t="s">
        <v>2</v>
      </c>
      <c r="AE3" s="46"/>
    </row>
    <row r="4" spans="1:32" s="45" customFormat="1" ht="19.5" x14ac:dyDescent="0.2">
      <c r="A4" s="94" t="s">
        <v>138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17"/>
      <c r="Q4" s="18"/>
      <c r="R4" s="17"/>
      <c r="S4" s="17"/>
      <c r="T4" s="17"/>
      <c r="U4" s="17"/>
      <c r="V4" s="17"/>
      <c r="W4" s="17"/>
      <c r="X4" s="17"/>
      <c r="Y4" s="17"/>
      <c r="AA4" s="50"/>
      <c r="AB4" s="51"/>
      <c r="AC4" s="44"/>
      <c r="AE4" s="46"/>
      <c r="AF4" s="45" t="s">
        <v>3</v>
      </c>
    </row>
    <row r="5" spans="1:32" s="45" customFormat="1" ht="20.25" thickBot="1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17"/>
      <c r="Q5" s="18"/>
      <c r="R5" s="17"/>
      <c r="S5" s="17"/>
      <c r="T5" s="17"/>
      <c r="U5" s="17"/>
      <c r="V5" s="17"/>
      <c r="W5" s="17"/>
      <c r="X5" s="17"/>
      <c r="Y5" s="17"/>
      <c r="AA5" s="50"/>
      <c r="AB5" s="51"/>
      <c r="AC5" s="44"/>
      <c r="AE5" s="46"/>
    </row>
    <row r="6" spans="1:32" ht="22.5" customHeight="1" thickBot="1" x14ac:dyDescent="0.25">
      <c r="A6" s="52" t="s">
        <v>128</v>
      </c>
      <c r="B6" s="53" t="s">
        <v>4</v>
      </c>
      <c r="C6" s="54" t="s">
        <v>5</v>
      </c>
      <c r="D6" s="55" t="s">
        <v>6</v>
      </c>
      <c r="E6" s="55" t="s">
        <v>7</v>
      </c>
      <c r="F6" s="55" t="s">
        <v>8</v>
      </c>
      <c r="G6" s="55" t="s">
        <v>9</v>
      </c>
      <c r="H6" s="55" t="s">
        <v>10</v>
      </c>
      <c r="I6" s="55" t="s">
        <v>11</v>
      </c>
      <c r="J6" s="55" t="s">
        <v>12</v>
      </c>
      <c r="K6" s="55" t="s">
        <v>13</v>
      </c>
      <c r="L6" s="55" t="s">
        <v>14</v>
      </c>
      <c r="M6" s="56" t="s">
        <v>15</v>
      </c>
      <c r="N6" s="56" t="s">
        <v>16</v>
      </c>
      <c r="O6" s="57" t="s">
        <v>17</v>
      </c>
    </row>
    <row r="7" spans="1:32" ht="15" customHeight="1" thickBot="1" x14ac:dyDescent="0.25">
      <c r="A7" s="2"/>
      <c r="B7" s="11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32" x14ac:dyDescent="0.2">
      <c r="A8" s="58">
        <v>1000</v>
      </c>
      <c r="B8" s="59" t="s">
        <v>18</v>
      </c>
      <c r="C8" s="22">
        <f>C9+C14+C20</f>
        <v>30585056.800000001</v>
      </c>
      <c r="D8" s="22">
        <f t="shared" ref="D8:O8" si="0">D9+D14+D20</f>
        <v>2240850</v>
      </c>
      <c r="E8" s="22">
        <f t="shared" si="0"/>
        <v>2240850</v>
      </c>
      <c r="F8" s="22">
        <f t="shared" si="0"/>
        <v>2240850</v>
      </c>
      <c r="G8" s="22">
        <f t="shared" si="0"/>
        <v>2240850</v>
      </c>
      <c r="H8" s="22">
        <f t="shared" si="0"/>
        <v>2807486.4</v>
      </c>
      <c r="I8" s="22">
        <f t="shared" si="0"/>
        <v>2240850</v>
      </c>
      <c r="J8" s="22">
        <f t="shared" si="0"/>
        <v>2240850</v>
      </c>
      <c r="K8" s="22">
        <f t="shared" si="0"/>
        <v>2240850</v>
      </c>
      <c r="L8" s="22">
        <f t="shared" si="0"/>
        <v>2240850</v>
      </c>
      <c r="M8" s="22">
        <f t="shared" si="0"/>
        <v>2240850</v>
      </c>
      <c r="N8" s="22">
        <f t="shared" si="0"/>
        <v>2240850</v>
      </c>
      <c r="O8" s="23">
        <f t="shared" si="0"/>
        <v>5369070.3999999994</v>
      </c>
    </row>
    <row r="9" spans="1:32" ht="31.5" x14ac:dyDescent="0.2">
      <c r="A9" s="60">
        <v>1.1000000000000001</v>
      </c>
      <c r="B9" s="61" t="s">
        <v>19</v>
      </c>
      <c r="C9" s="24">
        <f t="shared" ref="C9:O9" si="1">SUM(C10:C13)</f>
        <v>26697000</v>
      </c>
      <c r="D9" s="24">
        <f t="shared" si="1"/>
        <v>2224750</v>
      </c>
      <c r="E9" s="24">
        <f t="shared" si="1"/>
        <v>2224750</v>
      </c>
      <c r="F9" s="24">
        <f t="shared" si="1"/>
        <v>2224750</v>
      </c>
      <c r="G9" s="24">
        <f t="shared" si="1"/>
        <v>2224750</v>
      </c>
      <c r="H9" s="24">
        <f t="shared" si="1"/>
        <v>2224750</v>
      </c>
      <c r="I9" s="24">
        <f t="shared" si="1"/>
        <v>2224750</v>
      </c>
      <c r="J9" s="24">
        <f t="shared" si="1"/>
        <v>2224750</v>
      </c>
      <c r="K9" s="24">
        <f t="shared" si="1"/>
        <v>2224750</v>
      </c>
      <c r="L9" s="24">
        <f t="shared" si="1"/>
        <v>2224750</v>
      </c>
      <c r="M9" s="24">
        <f t="shared" si="1"/>
        <v>2224750</v>
      </c>
      <c r="N9" s="24">
        <f t="shared" si="1"/>
        <v>2224750</v>
      </c>
      <c r="O9" s="25">
        <f t="shared" si="1"/>
        <v>2224750</v>
      </c>
    </row>
    <row r="10" spans="1:32" x14ac:dyDescent="0.2">
      <c r="A10" s="40">
        <v>1111</v>
      </c>
      <c r="B10" s="35" t="s">
        <v>20</v>
      </c>
      <c r="C10" s="26">
        <f>SUM(D10:O10)</f>
        <v>2077704</v>
      </c>
      <c r="D10" s="27">
        <f>'[1]CONCENTRADOR-PARTIDA'!$E$10/12</f>
        <v>173142</v>
      </c>
      <c r="E10" s="27">
        <f>'[1]CONCENTRADOR-PARTIDA'!$E$10/12</f>
        <v>173142</v>
      </c>
      <c r="F10" s="27">
        <f>'[1]CONCENTRADOR-PARTIDA'!$E$10/12</f>
        <v>173142</v>
      </c>
      <c r="G10" s="27">
        <f>'[1]CONCENTRADOR-PARTIDA'!$E$10/12</f>
        <v>173142</v>
      </c>
      <c r="H10" s="27">
        <f>'[1]CONCENTRADOR-PARTIDA'!$E$10/12</f>
        <v>173142</v>
      </c>
      <c r="I10" s="27">
        <f>'[1]CONCENTRADOR-PARTIDA'!$E$10/12</f>
        <v>173142</v>
      </c>
      <c r="J10" s="27">
        <f>'[1]CONCENTRADOR-PARTIDA'!$E$10/12</f>
        <v>173142</v>
      </c>
      <c r="K10" s="27">
        <f>'[1]CONCENTRADOR-PARTIDA'!$E$10/12</f>
        <v>173142</v>
      </c>
      <c r="L10" s="27">
        <f>'[1]CONCENTRADOR-PARTIDA'!$E$10/12</f>
        <v>173142</v>
      </c>
      <c r="M10" s="27">
        <f>'[1]CONCENTRADOR-PARTIDA'!$E$10/12</f>
        <v>173142</v>
      </c>
      <c r="N10" s="27">
        <f>'[1]CONCENTRADOR-PARTIDA'!$E$10/12</f>
        <v>173142</v>
      </c>
      <c r="O10" s="28">
        <f>'[1]CONCENTRADOR-PARTIDA'!$E$10/12</f>
        <v>173142</v>
      </c>
    </row>
    <row r="11" spans="1:32" x14ac:dyDescent="0.2">
      <c r="A11" s="40">
        <v>1131</v>
      </c>
      <c r="B11" s="35" t="s">
        <v>21</v>
      </c>
      <c r="C11" s="26">
        <f>SUM(D11:O11)</f>
        <v>1953840</v>
      </c>
      <c r="D11" s="27">
        <f>'[1]CONCENTRADOR-PARTIDA'!$E$11/12</f>
        <v>162820</v>
      </c>
      <c r="E11" s="27">
        <f>'[1]CONCENTRADOR-PARTIDA'!$E$11/12</f>
        <v>162820</v>
      </c>
      <c r="F11" s="27">
        <f>'[1]CONCENTRADOR-PARTIDA'!$E$11/12</f>
        <v>162820</v>
      </c>
      <c r="G11" s="27">
        <f>'[1]CONCENTRADOR-PARTIDA'!$E$11/12</f>
        <v>162820</v>
      </c>
      <c r="H11" s="27">
        <f>'[1]CONCENTRADOR-PARTIDA'!$E$11/12</f>
        <v>162820</v>
      </c>
      <c r="I11" s="27">
        <f>'[1]CONCENTRADOR-PARTIDA'!$E$11/12</f>
        <v>162820</v>
      </c>
      <c r="J11" s="27">
        <f>'[1]CONCENTRADOR-PARTIDA'!$E$11/12</f>
        <v>162820</v>
      </c>
      <c r="K11" s="27">
        <f>'[1]CONCENTRADOR-PARTIDA'!$E$11/12</f>
        <v>162820</v>
      </c>
      <c r="L11" s="27">
        <f>'[1]CONCENTRADOR-PARTIDA'!$E$11/12</f>
        <v>162820</v>
      </c>
      <c r="M11" s="27">
        <f>'[1]CONCENTRADOR-PARTIDA'!$E$11/12</f>
        <v>162820</v>
      </c>
      <c r="N11" s="27">
        <f>'[1]CONCENTRADOR-PARTIDA'!$E$11/12</f>
        <v>162820</v>
      </c>
      <c r="O11" s="28">
        <f>'[1]CONCENTRADOR-PARTIDA'!$E$11/12</f>
        <v>162820</v>
      </c>
    </row>
    <row r="12" spans="1:32" x14ac:dyDescent="0.2">
      <c r="A12" s="40">
        <v>1132</v>
      </c>
      <c r="B12" s="35" t="s">
        <v>22</v>
      </c>
      <c r="C12" s="26">
        <f>SUM(D12:O12)</f>
        <v>21469464</v>
      </c>
      <c r="D12" s="27">
        <f>'[1]CONCENTRADOR-PARTIDA'!$E$12/12</f>
        <v>1789122</v>
      </c>
      <c r="E12" s="27">
        <f>'[1]CONCENTRADOR-PARTIDA'!$E$12/12</f>
        <v>1789122</v>
      </c>
      <c r="F12" s="27">
        <f>'[1]CONCENTRADOR-PARTIDA'!$E$12/12</f>
        <v>1789122</v>
      </c>
      <c r="G12" s="27">
        <f>'[1]CONCENTRADOR-PARTIDA'!$E$12/12</f>
        <v>1789122</v>
      </c>
      <c r="H12" s="27">
        <f>'[1]CONCENTRADOR-PARTIDA'!$E$12/12</f>
        <v>1789122</v>
      </c>
      <c r="I12" s="27">
        <f>'[1]CONCENTRADOR-PARTIDA'!$E$12/12</f>
        <v>1789122</v>
      </c>
      <c r="J12" s="27">
        <f>'[1]CONCENTRADOR-PARTIDA'!$E$12/12</f>
        <v>1789122</v>
      </c>
      <c r="K12" s="27">
        <f>'[1]CONCENTRADOR-PARTIDA'!$E$12/12</f>
        <v>1789122</v>
      </c>
      <c r="L12" s="27">
        <f>'[1]CONCENTRADOR-PARTIDA'!$E$12/12</f>
        <v>1789122</v>
      </c>
      <c r="M12" s="27">
        <f>'[1]CONCENTRADOR-PARTIDA'!$E$12/12</f>
        <v>1789122</v>
      </c>
      <c r="N12" s="27">
        <f>'[1]CONCENTRADOR-PARTIDA'!$E$12/12</f>
        <v>1789122</v>
      </c>
      <c r="O12" s="28">
        <f>'[1]CONCENTRADOR-PARTIDA'!$E$12/12</f>
        <v>1789122</v>
      </c>
    </row>
    <row r="13" spans="1:32" x14ac:dyDescent="0.2">
      <c r="A13" s="40">
        <v>1133</v>
      </c>
      <c r="B13" s="35" t="s">
        <v>23</v>
      </c>
      <c r="C13" s="26">
        <f>SUM(D13:O13)</f>
        <v>1195992</v>
      </c>
      <c r="D13" s="27">
        <f>'[1]CONCENTRADOR-PARTIDA'!$E$13/12</f>
        <v>99666</v>
      </c>
      <c r="E13" s="27">
        <f>'[1]CONCENTRADOR-PARTIDA'!$E$13/12</f>
        <v>99666</v>
      </c>
      <c r="F13" s="27">
        <f>'[1]CONCENTRADOR-PARTIDA'!$E$13/12</f>
        <v>99666</v>
      </c>
      <c r="G13" s="27">
        <f>'[1]CONCENTRADOR-PARTIDA'!$E$13/12</f>
        <v>99666</v>
      </c>
      <c r="H13" s="27">
        <f>'[1]CONCENTRADOR-PARTIDA'!$E$13/12</f>
        <v>99666</v>
      </c>
      <c r="I13" s="27">
        <f>'[1]CONCENTRADOR-PARTIDA'!$E$13/12</f>
        <v>99666</v>
      </c>
      <c r="J13" s="27">
        <f>'[1]CONCENTRADOR-PARTIDA'!$E$13/12</f>
        <v>99666</v>
      </c>
      <c r="K13" s="27">
        <f>'[1]CONCENTRADOR-PARTIDA'!$E$13/12</f>
        <v>99666</v>
      </c>
      <c r="L13" s="27">
        <f>'[1]CONCENTRADOR-PARTIDA'!$E$13/12</f>
        <v>99666</v>
      </c>
      <c r="M13" s="27">
        <f>'[1]CONCENTRADOR-PARTIDA'!$E$13/12</f>
        <v>99666</v>
      </c>
      <c r="N13" s="27">
        <f>'[1]CONCENTRADOR-PARTIDA'!$E$13/12</f>
        <v>99666</v>
      </c>
      <c r="O13" s="28">
        <f>'[1]CONCENTRADOR-PARTIDA'!$E$13/12</f>
        <v>99666</v>
      </c>
    </row>
    <row r="14" spans="1:32" ht="31.5" x14ac:dyDescent="0.2">
      <c r="A14" s="62">
        <v>1.2</v>
      </c>
      <c r="B14" s="61" t="s">
        <v>24</v>
      </c>
      <c r="C14" s="24">
        <f>SUM(C15:C19)</f>
        <v>3690953.2</v>
      </c>
      <c r="D14" s="24">
        <f t="shared" ref="D14:O14" si="2">SUM(D15:D19)</f>
        <v>0</v>
      </c>
      <c r="E14" s="24">
        <f t="shared" si="2"/>
        <v>0</v>
      </c>
      <c r="F14" s="24">
        <f t="shared" si="2"/>
        <v>0</v>
      </c>
      <c r="G14" s="24">
        <f t="shared" si="2"/>
        <v>0</v>
      </c>
      <c r="H14" s="24">
        <f t="shared" si="2"/>
        <v>566636.4</v>
      </c>
      <c r="I14" s="24">
        <f t="shared" si="2"/>
        <v>0</v>
      </c>
      <c r="J14" s="24">
        <f t="shared" si="2"/>
        <v>0</v>
      </c>
      <c r="K14" s="24">
        <f t="shared" si="2"/>
        <v>0</v>
      </c>
      <c r="L14" s="24">
        <f t="shared" si="2"/>
        <v>0</v>
      </c>
      <c r="M14" s="24">
        <f t="shared" si="2"/>
        <v>0</v>
      </c>
      <c r="N14" s="24">
        <f t="shared" si="2"/>
        <v>0</v>
      </c>
      <c r="O14" s="25">
        <f t="shared" si="2"/>
        <v>3124316.8</v>
      </c>
    </row>
    <row r="15" spans="1:32" x14ac:dyDescent="0.2">
      <c r="A15" s="40">
        <v>1322</v>
      </c>
      <c r="B15" s="35" t="s">
        <v>25</v>
      </c>
      <c r="C15" s="26">
        <f t="shared" ref="C15:C19" si="3">SUM(D15:O15)</f>
        <v>1018209.3</v>
      </c>
      <c r="D15" s="27">
        <v>0</v>
      </c>
      <c r="E15" s="27">
        <v>0</v>
      </c>
      <c r="F15" s="27">
        <v>0</v>
      </c>
      <c r="G15" s="27">
        <v>0</v>
      </c>
      <c r="H15" s="27">
        <f>'[1]CONCENTRADOR-PARTIDA'!$E$19/2</f>
        <v>536736.6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8">
        <v>481472.7</v>
      </c>
    </row>
    <row r="16" spans="1:32" x14ac:dyDescent="0.2">
      <c r="A16" s="40">
        <v>1323</v>
      </c>
      <c r="B16" s="35" t="s">
        <v>26</v>
      </c>
      <c r="C16" s="26">
        <f t="shared" si="3"/>
        <v>111159.9</v>
      </c>
      <c r="D16" s="27">
        <v>0</v>
      </c>
      <c r="E16" s="27">
        <v>0</v>
      </c>
      <c r="F16" s="27">
        <v>0</v>
      </c>
      <c r="G16" s="27">
        <v>0</v>
      </c>
      <c r="H16" s="27">
        <f>'[1]CONCENTRADOR-PARTIDA'!$E$20/2</f>
        <v>29899.799999999996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8">
        <v>81260.100000000006</v>
      </c>
    </row>
    <row r="17" spans="1:15" x14ac:dyDescent="0.2">
      <c r="A17" s="40">
        <v>1311</v>
      </c>
      <c r="B17" s="35" t="s">
        <v>27</v>
      </c>
      <c r="C17" s="26">
        <f t="shared" si="3"/>
        <v>43200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8">
        <f>'[1]CONCENTRADOR-PARTIDA'!$E$22</f>
        <v>43200</v>
      </c>
    </row>
    <row r="18" spans="1:15" x14ac:dyDescent="0.2">
      <c r="A18" s="40">
        <v>1328</v>
      </c>
      <c r="B18" s="35" t="s">
        <v>28</v>
      </c>
      <c r="C18" s="26">
        <f t="shared" si="3"/>
        <v>2385496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8">
        <f>'[1]CONCENTRADOR-PARTIDA'!$E$24</f>
        <v>2385496</v>
      </c>
    </row>
    <row r="19" spans="1:15" x14ac:dyDescent="0.2">
      <c r="A19" s="40">
        <v>1329</v>
      </c>
      <c r="B19" s="35" t="s">
        <v>29</v>
      </c>
      <c r="C19" s="26">
        <f t="shared" si="3"/>
        <v>132888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8">
        <f>'[1]CONCENTRADOR-PARTIDA'!$E$25</f>
        <v>132888</v>
      </c>
    </row>
    <row r="20" spans="1:15" x14ac:dyDescent="0.2">
      <c r="A20" s="40"/>
      <c r="B20" s="63" t="s">
        <v>30</v>
      </c>
      <c r="C20" s="24">
        <f>SUM(C21:C22)</f>
        <v>197103.6</v>
      </c>
      <c r="D20" s="24">
        <f t="shared" ref="D20:O20" si="4">SUM(D21:D22)</f>
        <v>16100</v>
      </c>
      <c r="E20" s="24">
        <f t="shared" si="4"/>
        <v>16100</v>
      </c>
      <c r="F20" s="24">
        <f t="shared" si="4"/>
        <v>16100</v>
      </c>
      <c r="G20" s="24">
        <f t="shared" si="4"/>
        <v>16100</v>
      </c>
      <c r="H20" s="24">
        <f t="shared" si="4"/>
        <v>16100</v>
      </c>
      <c r="I20" s="24">
        <f t="shared" si="4"/>
        <v>16100</v>
      </c>
      <c r="J20" s="24">
        <f t="shared" si="4"/>
        <v>16100</v>
      </c>
      <c r="K20" s="24">
        <f t="shared" si="4"/>
        <v>16100</v>
      </c>
      <c r="L20" s="24">
        <f t="shared" si="4"/>
        <v>16100</v>
      </c>
      <c r="M20" s="24">
        <f t="shared" si="4"/>
        <v>16100</v>
      </c>
      <c r="N20" s="24">
        <f t="shared" si="4"/>
        <v>16100</v>
      </c>
      <c r="O20" s="25">
        <f t="shared" si="4"/>
        <v>20003.599999999999</v>
      </c>
    </row>
    <row r="21" spans="1:15" x14ac:dyDescent="0.2">
      <c r="A21" s="40">
        <v>1593</v>
      </c>
      <c r="B21" s="35" t="s">
        <v>31</v>
      </c>
      <c r="C21" s="26">
        <f t="shared" ref="C21:C22" si="5">SUM(D21:O21)</f>
        <v>193200</v>
      </c>
      <c r="D21" s="27">
        <f>193200/12</f>
        <v>16100</v>
      </c>
      <c r="E21" s="27">
        <f t="shared" ref="E21:O21" si="6">193200/12</f>
        <v>16100</v>
      </c>
      <c r="F21" s="27">
        <f t="shared" si="6"/>
        <v>16100</v>
      </c>
      <c r="G21" s="27">
        <f t="shared" si="6"/>
        <v>16100</v>
      </c>
      <c r="H21" s="27">
        <f t="shared" si="6"/>
        <v>16100</v>
      </c>
      <c r="I21" s="27">
        <f t="shared" si="6"/>
        <v>16100</v>
      </c>
      <c r="J21" s="27">
        <f t="shared" si="6"/>
        <v>16100</v>
      </c>
      <c r="K21" s="27">
        <f t="shared" si="6"/>
        <v>16100</v>
      </c>
      <c r="L21" s="27">
        <f t="shared" si="6"/>
        <v>16100</v>
      </c>
      <c r="M21" s="27">
        <f t="shared" si="6"/>
        <v>16100</v>
      </c>
      <c r="N21" s="27">
        <f t="shared" si="6"/>
        <v>16100</v>
      </c>
      <c r="O21" s="28">
        <f t="shared" si="6"/>
        <v>16100</v>
      </c>
    </row>
    <row r="22" spans="1:15" ht="31.5" x14ac:dyDescent="0.2">
      <c r="A22" s="40">
        <v>1611</v>
      </c>
      <c r="B22" s="35" t="s">
        <v>131</v>
      </c>
      <c r="C22" s="26">
        <f t="shared" si="5"/>
        <v>3903.6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>
        <v>3903.6</v>
      </c>
    </row>
    <row r="23" spans="1:15" x14ac:dyDescent="0.2">
      <c r="A23" s="64">
        <v>2000</v>
      </c>
      <c r="B23" s="65" t="s">
        <v>32</v>
      </c>
      <c r="C23" s="29">
        <f t="shared" ref="C23:O23" si="7">C24+C31+C33+C35+C42+C47+C49+C51+C54</f>
        <v>6890113</v>
      </c>
      <c r="D23" s="29">
        <f t="shared" si="7"/>
        <v>564634.41666666663</v>
      </c>
      <c r="E23" s="29">
        <f t="shared" si="7"/>
        <v>564634.41666666663</v>
      </c>
      <c r="F23" s="29">
        <f t="shared" si="7"/>
        <v>564634.41666666663</v>
      </c>
      <c r="G23" s="29">
        <f t="shared" si="7"/>
        <v>564634.41666666663</v>
      </c>
      <c r="H23" s="29">
        <f t="shared" si="7"/>
        <v>679134.41666666663</v>
      </c>
      <c r="I23" s="29">
        <f t="shared" si="7"/>
        <v>564634.41666666663</v>
      </c>
      <c r="J23" s="29">
        <f t="shared" si="7"/>
        <v>564634.41666666663</v>
      </c>
      <c r="K23" s="29">
        <f t="shared" si="7"/>
        <v>564634.41666666663</v>
      </c>
      <c r="L23" s="29">
        <f t="shared" si="7"/>
        <v>564634.41666666663</v>
      </c>
      <c r="M23" s="29">
        <f t="shared" si="7"/>
        <v>564634.41666666663</v>
      </c>
      <c r="N23" s="29">
        <f t="shared" si="7"/>
        <v>564634.41666666663</v>
      </c>
      <c r="O23" s="30">
        <f t="shared" si="7"/>
        <v>564634.41666666663</v>
      </c>
    </row>
    <row r="24" spans="1:15" ht="34.9" customHeight="1" x14ac:dyDescent="0.2">
      <c r="A24" s="66">
        <v>2.1</v>
      </c>
      <c r="B24" s="61" t="s">
        <v>33</v>
      </c>
      <c r="C24" s="24">
        <f t="shared" ref="C24:O24" si="8">SUM(C25:C30)</f>
        <v>1182000</v>
      </c>
      <c r="D24" s="24">
        <f t="shared" si="8"/>
        <v>98500</v>
      </c>
      <c r="E24" s="24">
        <f t="shared" si="8"/>
        <v>98500</v>
      </c>
      <c r="F24" s="24">
        <f t="shared" si="8"/>
        <v>98500</v>
      </c>
      <c r="G24" s="24">
        <f t="shared" si="8"/>
        <v>98500</v>
      </c>
      <c r="H24" s="24">
        <f t="shared" si="8"/>
        <v>98500</v>
      </c>
      <c r="I24" s="24">
        <f t="shared" si="8"/>
        <v>98500</v>
      </c>
      <c r="J24" s="24">
        <f t="shared" si="8"/>
        <v>98500</v>
      </c>
      <c r="K24" s="24">
        <f t="shared" si="8"/>
        <v>98500</v>
      </c>
      <c r="L24" s="24">
        <f t="shared" si="8"/>
        <v>98500</v>
      </c>
      <c r="M24" s="24">
        <f t="shared" si="8"/>
        <v>98500</v>
      </c>
      <c r="N24" s="24">
        <f t="shared" si="8"/>
        <v>98500</v>
      </c>
      <c r="O24" s="25">
        <f t="shared" si="8"/>
        <v>98500</v>
      </c>
    </row>
    <row r="25" spans="1:15" x14ac:dyDescent="0.2">
      <c r="A25" s="40">
        <v>2111</v>
      </c>
      <c r="B25" s="35" t="s">
        <v>34</v>
      </c>
      <c r="C25" s="26">
        <f t="shared" ref="C25:C30" si="9">SUM(D25:O25)</f>
        <v>600000</v>
      </c>
      <c r="D25" s="27">
        <f>'[1]CONCENTRADOR-PARTIDA'!$E$81/12</f>
        <v>50000</v>
      </c>
      <c r="E25" s="27">
        <f>'[1]CONCENTRADOR-PARTIDA'!$E$81/12</f>
        <v>50000</v>
      </c>
      <c r="F25" s="27">
        <f>'[1]CONCENTRADOR-PARTIDA'!$E$81/12</f>
        <v>50000</v>
      </c>
      <c r="G25" s="27">
        <f>'[1]CONCENTRADOR-PARTIDA'!$E$81/12</f>
        <v>50000</v>
      </c>
      <c r="H25" s="27">
        <f>'[1]CONCENTRADOR-PARTIDA'!$E$81/12</f>
        <v>50000</v>
      </c>
      <c r="I25" s="27">
        <f>'[1]CONCENTRADOR-PARTIDA'!$E$81/12</f>
        <v>50000</v>
      </c>
      <c r="J25" s="27">
        <f>'[1]CONCENTRADOR-PARTIDA'!$E$81/12</f>
        <v>50000</v>
      </c>
      <c r="K25" s="27">
        <f>'[1]CONCENTRADOR-PARTIDA'!$E$81/12</f>
        <v>50000</v>
      </c>
      <c r="L25" s="27">
        <f>'[1]CONCENTRADOR-PARTIDA'!$E$81/12</f>
        <v>50000</v>
      </c>
      <c r="M25" s="27">
        <f>'[1]CONCENTRADOR-PARTIDA'!$E$81/12</f>
        <v>50000</v>
      </c>
      <c r="N25" s="27">
        <f>'[1]CONCENTRADOR-PARTIDA'!$E$81/12</f>
        <v>50000</v>
      </c>
      <c r="O25" s="28">
        <f>'[1]CONCENTRADOR-PARTIDA'!$E$81/12</f>
        <v>50000</v>
      </c>
    </row>
    <row r="26" spans="1:15" x14ac:dyDescent="0.2">
      <c r="A26" s="40">
        <v>2121</v>
      </c>
      <c r="B26" s="35" t="s">
        <v>35</v>
      </c>
      <c r="C26" s="26">
        <f t="shared" si="9"/>
        <v>9000</v>
      </c>
      <c r="D26" s="27">
        <f>'[1]CONCENTRADOR-PARTIDA'!$E$82/12</f>
        <v>750</v>
      </c>
      <c r="E26" s="27">
        <f>'[1]CONCENTRADOR-PARTIDA'!$E$82/12</f>
        <v>750</v>
      </c>
      <c r="F26" s="27">
        <f>'[1]CONCENTRADOR-PARTIDA'!$E$82/12</f>
        <v>750</v>
      </c>
      <c r="G26" s="27">
        <f>'[1]CONCENTRADOR-PARTIDA'!$E$82/12</f>
        <v>750</v>
      </c>
      <c r="H26" s="27">
        <f>'[1]CONCENTRADOR-PARTIDA'!$E$82/12</f>
        <v>750</v>
      </c>
      <c r="I26" s="27">
        <f>'[1]CONCENTRADOR-PARTIDA'!$E$82/12</f>
        <v>750</v>
      </c>
      <c r="J26" s="27">
        <f>'[1]CONCENTRADOR-PARTIDA'!$E$82/12</f>
        <v>750</v>
      </c>
      <c r="K26" s="27">
        <f>'[1]CONCENTRADOR-PARTIDA'!$E$82/12</f>
        <v>750</v>
      </c>
      <c r="L26" s="27">
        <f>'[1]CONCENTRADOR-PARTIDA'!$E$82/12</f>
        <v>750</v>
      </c>
      <c r="M26" s="27">
        <f>'[1]CONCENTRADOR-PARTIDA'!$E$82/12</f>
        <v>750</v>
      </c>
      <c r="N26" s="27">
        <f>'[1]CONCENTRADOR-PARTIDA'!$E$82/12</f>
        <v>750</v>
      </c>
      <c r="O26" s="28">
        <f>'[1]CONCENTRADOR-PARTIDA'!$E$82/12</f>
        <v>750</v>
      </c>
    </row>
    <row r="27" spans="1:15" x14ac:dyDescent="0.2">
      <c r="A27" s="40">
        <v>2141</v>
      </c>
      <c r="B27" s="35" t="s">
        <v>36</v>
      </c>
      <c r="C27" s="26">
        <f t="shared" si="9"/>
        <v>70000.000000000015</v>
      </c>
      <c r="D27" s="27">
        <f>'[1]CONCENTRADOR-PARTIDA'!$E$84/12</f>
        <v>5833.333333333333</v>
      </c>
      <c r="E27" s="27">
        <f>'[1]CONCENTRADOR-PARTIDA'!$E$84/12</f>
        <v>5833.333333333333</v>
      </c>
      <c r="F27" s="27">
        <f>'[1]CONCENTRADOR-PARTIDA'!$E$84/12</f>
        <v>5833.333333333333</v>
      </c>
      <c r="G27" s="27">
        <f>'[1]CONCENTRADOR-PARTIDA'!$E$84/12</f>
        <v>5833.333333333333</v>
      </c>
      <c r="H27" s="27">
        <f>'[1]CONCENTRADOR-PARTIDA'!$E$84/12</f>
        <v>5833.333333333333</v>
      </c>
      <c r="I27" s="27">
        <f>'[1]CONCENTRADOR-PARTIDA'!$E$84/12</f>
        <v>5833.333333333333</v>
      </c>
      <c r="J27" s="27">
        <f>'[1]CONCENTRADOR-PARTIDA'!$E$84/12</f>
        <v>5833.333333333333</v>
      </c>
      <c r="K27" s="27">
        <f>'[1]CONCENTRADOR-PARTIDA'!$E$84/12</f>
        <v>5833.333333333333</v>
      </c>
      <c r="L27" s="27">
        <f>'[1]CONCENTRADOR-PARTIDA'!$E$84/12</f>
        <v>5833.333333333333</v>
      </c>
      <c r="M27" s="27">
        <f>'[1]CONCENTRADOR-PARTIDA'!$E$84/12</f>
        <v>5833.333333333333</v>
      </c>
      <c r="N27" s="27">
        <f>'[1]CONCENTRADOR-PARTIDA'!$E$84/12</f>
        <v>5833.333333333333</v>
      </c>
      <c r="O27" s="28">
        <f>'[1]CONCENTRADOR-PARTIDA'!$E$84/12</f>
        <v>5833.333333333333</v>
      </c>
    </row>
    <row r="28" spans="1:15" x14ac:dyDescent="0.2">
      <c r="A28" s="40">
        <v>2151</v>
      </c>
      <c r="B28" s="35" t="s">
        <v>37</v>
      </c>
      <c r="C28" s="26">
        <f t="shared" si="9"/>
        <v>3000</v>
      </c>
      <c r="D28" s="27">
        <f>'[1]CONCENTRADOR-PARTIDA'!$E$85/12</f>
        <v>250</v>
      </c>
      <c r="E28" s="27">
        <f>'[1]CONCENTRADOR-PARTIDA'!$E$85/12</f>
        <v>250</v>
      </c>
      <c r="F28" s="27">
        <f>'[1]CONCENTRADOR-PARTIDA'!$E$85/12</f>
        <v>250</v>
      </c>
      <c r="G28" s="27">
        <f>'[1]CONCENTRADOR-PARTIDA'!$E$85/12</f>
        <v>250</v>
      </c>
      <c r="H28" s="27">
        <f>'[1]CONCENTRADOR-PARTIDA'!$E$85/12</f>
        <v>250</v>
      </c>
      <c r="I28" s="27">
        <f>'[1]CONCENTRADOR-PARTIDA'!$E$85/12</f>
        <v>250</v>
      </c>
      <c r="J28" s="27">
        <f>'[1]CONCENTRADOR-PARTIDA'!$E$85/12</f>
        <v>250</v>
      </c>
      <c r="K28" s="27">
        <f>'[1]CONCENTRADOR-PARTIDA'!$E$85/12</f>
        <v>250</v>
      </c>
      <c r="L28" s="27">
        <f>'[1]CONCENTRADOR-PARTIDA'!$E$85/12</f>
        <v>250</v>
      </c>
      <c r="M28" s="27">
        <f>'[1]CONCENTRADOR-PARTIDA'!$E$85/12</f>
        <v>250</v>
      </c>
      <c r="N28" s="27">
        <f>'[1]CONCENTRADOR-PARTIDA'!$E$85/12</f>
        <v>250</v>
      </c>
      <c r="O28" s="28">
        <f>'[1]CONCENTRADOR-PARTIDA'!$E$85/12</f>
        <v>250</v>
      </c>
    </row>
    <row r="29" spans="1:15" x14ac:dyDescent="0.2">
      <c r="A29" s="40">
        <v>2161</v>
      </c>
      <c r="B29" s="35" t="s">
        <v>38</v>
      </c>
      <c r="C29" s="26">
        <f t="shared" si="9"/>
        <v>350000.00000000006</v>
      </c>
      <c r="D29" s="27">
        <f>'[1]CONCENTRADOR-PARTIDA'!$E$86/12</f>
        <v>29166.666666666668</v>
      </c>
      <c r="E29" s="27">
        <f>'[1]CONCENTRADOR-PARTIDA'!$E$86/12</f>
        <v>29166.666666666668</v>
      </c>
      <c r="F29" s="27">
        <f>'[1]CONCENTRADOR-PARTIDA'!$E$86/12</f>
        <v>29166.666666666668</v>
      </c>
      <c r="G29" s="27">
        <f>'[1]CONCENTRADOR-PARTIDA'!$E$86/12</f>
        <v>29166.666666666668</v>
      </c>
      <c r="H29" s="27">
        <f>'[1]CONCENTRADOR-PARTIDA'!$E$86/12</f>
        <v>29166.666666666668</v>
      </c>
      <c r="I29" s="27">
        <f>'[1]CONCENTRADOR-PARTIDA'!$E$86/12</f>
        <v>29166.666666666668</v>
      </c>
      <c r="J29" s="27">
        <f>'[1]CONCENTRADOR-PARTIDA'!$E$86/12</f>
        <v>29166.666666666668</v>
      </c>
      <c r="K29" s="27">
        <f>'[1]CONCENTRADOR-PARTIDA'!$E$86/12</f>
        <v>29166.666666666668</v>
      </c>
      <c r="L29" s="27">
        <f>'[1]CONCENTRADOR-PARTIDA'!$E$86/12</f>
        <v>29166.666666666668</v>
      </c>
      <c r="M29" s="27">
        <f>'[1]CONCENTRADOR-PARTIDA'!$E$86/12</f>
        <v>29166.666666666668</v>
      </c>
      <c r="N29" s="27">
        <f>'[1]CONCENTRADOR-PARTIDA'!$E$86/12</f>
        <v>29166.666666666668</v>
      </c>
      <c r="O29" s="28">
        <f>'[1]CONCENTRADOR-PARTIDA'!$E$86/12</f>
        <v>29166.666666666668</v>
      </c>
    </row>
    <row r="30" spans="1:15" ht="31.5" x14ac:dyDescent="0.2">
      <c r="A30" s="40">
        <v>2181</v>
      </c>
      <c r="B30" s="35" t="s">
        <v>39</v>
      </c>
      <c r="C30" s="26">
        <f t="shared" si="9"/>
        <v>150000</v>
      </c>
      <c r="D30" s="27">
        <f>'[1]CONCENTRADOR-PARTIDA'!$E$88/12</f>
        <v>12500</v>
      </c>
      <c r="E30" s="27">
        <f>'[1]CONCENTRADOR-PARTIDA'!$E$88/12</f>
        <v>12500</v>
      </c>
      <c r="F30" s="27">
        <f>'[1]CONCENTRADOR-PARTIDA'!$E$88/12</f>
        <v>12500</v>
      </c>
      <c r="G30" s="27">
        <f>'[1]CONCENTRADOR-PARTIDA'!$E$88/12</f>
        <v>12500</v>
      </c>
      <c r="H30" s="27">
        <f>'[1]CONCENTRADOR-PARTIDA'!$E$88/12</f>
        <v>12500</v>
      </c>
      <c r="I30" s="27">
        <f>'[1]CONCENTRADOR-PARTIDA'!$E$88/12</f>
        <v>12500</v>
      </c>
      <c r="J30" s="27">
        <f>'[1]CONCENTRADOR-PARTIDA'!$E$88/12</f>
        <v>12500</v>
      </c>
      <c r="K30" s="27">
        <f>'[1]CONCENTRADOR-PARTIDA'!$E$88/12</f>
        <v>12500</v>
      </c>
      <c r="L30" s="27">
        <f>'[1]CONCENTRADOR-PARTIDA'!$E$88/12</f>
        <v>12500</v>
      </c>
      <c r="M30" s="27">
        <f>'[1]CONCENTRADOR-PARTIDA'!$E$88/12</f>
        <v>12500</v>
      </c>
      <c r="N30" s="27">
        <f>'[1]CONCENTRADOR-PARTIDA'!$E$88/12</f>
        <v>12500</v>
      </c>
      <c r="O30" s="28">
        <f>'[1]CONCENTRADOR-PARTIDA'!$E$88/12</f>
        <v>12500</v>
      </c>
    </row>
    <row r="31" spans="1:15" x14ac:dyDescent="0.2">
      <c r="A31" s="67">
        <v>2.2000000000000002</v>
      </c>
      <c r="B31" s="38" t="s">
        <v>40</v>
      </c>
      <c r="C31" s="24">
        <f t="shared" ref="C31:O31" si="10">SUM(C32:C32)</f>
        <v>64999.999999999993</v>
      </c>
      <c r="D31" s="24">
        <f t="shared" si="10"/>
        <v>5416.666666666667</v>
      </c>
      <c r="E31" s="24">
        <f t="shared" si="10"/>
        <v>5416.666666666667</v>
      </c>
      <c r="F31" s="24">
        <f t="shared" si="10"/>
        <v>5416.666666666667</v>
      </c>
      <c r="G31" s="24">
        <f t="shared" si="10"/>
        <v>5416.666666666667</v>
      </c>
      <c r="H31" s="24">
        <f t="shared" si="10"/>
        <v>5416.666666666667</v>
      </c>
      <c r="I31" s="24">
        <f t="shared" si="10"/>
        <v>5416.666666666667</v>
      </c>
      <c r="J31" s="24">
        <f t="shared" si="10"/>
        <v>5416.666666666667</v>
      </c>
      <c r="K31" s="24">
        <f t="shared" si="10"/>
        <v>5416.666666666667</v>
      </c>
      <c r="L31" s="24">
        <f t="shared" si="10"/>
        <v>5416.666666666667</v>
      </c>
      <c r="M31" s="24">
        <f t="shared" si="10"/>
        <v>5416.666666666667</v>
      </c>
      <c r="N31" s="24">
        <f t="shared" si="10"/>
        <v>5416.666666666667</v>
      </c>
      <c r="O31" s="25">
        <f t="shared" si="10"/>
        <v>5416.666666666667</v>
      </c>
    </row>
    <row r="32" spans="1:15" x14ac:dyDescent="0.2">
      <c r="A32" s="40">
        <v>2211</v>
      </c>
      <c r="B32" s="35" t="s">
        <v>41</v>
      </c>
      <c r="C32" s="26">
        <f>SUM(D32:O32)</f>
        <v>64999.999999999993</v>
      </c>
      <c r="D32" s="27">
        <f>'[1]CONCENTRADOR-PARTIDA'!$E$90/12</f>
        <v>5416.666666666667</v>
      </c>
      <c r="E32" s="27">
        <f>'[1]CONCENTRADOR-PARTIDA'!$E$90/12</f>
        <v>5416.666666666667</v>
      </c>
      <c r="F32" s="27">
        <f>'[1]CONCENTRADOR-PARTIDA'!$E$90/12</f>
        <v>5416.666666666667</v>
      </c>
      <c r="G32" s="27">
        <f>'[1]CONCENTRADOR-PARTIDA'!$E$90/12</f>
        <v>5416.666666666667</v>
      </c>
      <c r="H32" s="27">
        <f>'[1]CONCENTRADOR-PARTIDA'!$E$90/12</f>
        <v>5416.666666666667</v>
      </c>
      <c r="I32" s="27">
        <f>'[1]CONCENTRADOR-PARTIDA'!$E$90/12</f>
        <v>5416.666666666667</v>
      </c>
      <c r="J32" s="27">
        <f>'[1]CONCENTRADOR-PARTIDA'!$E$90/12</f>
        <v>5416.666666666667</v>
      </c>
      <c r="K32" s="27">
        <f>'[1]CONCENTRADOR-PARTIDA'!$E$90/12</f>
        <v>5416.666666666667</v>
      </c>
      <c r="L32" s="27">
        <f>'[1]CONCENTRADOR-PARTIDA'!$E$90/12</f>
        <v>5416.666666666667</v>
      </c>
      <c r="M32" s="27">
        <f>'[1]CONCENTRADOR-PARTIDA'!$E$90/12</f>
        <v>5416.666666666667</v>
      </c>
      <c r="N32" s="27">
        <f>'[1]CONCENTRADOR-PARTIDA'!$E$90/12</f>
        <v>5416.666666666667</v>
      </c>
      <c r="O32" s="28">
        <f>'[1]CONCENTRADOR-PARTIDA'!$E$90/12</f>
        <v>5416.666666666667</v>
      </c>
    </row>
    <row r="33" spans="1:15" ht="31.5" hidden="1" x14ac:dyDescent="0.2">
      <c r="A33" s="40"/>
      <c r="B33" s="38" t="s">
        <v>42</v>
      </c>
      <c r="C33" s="24">
        <f t="shared" ref="C33:O33" si="11">SUM(C34:C34)</f>
        <v>0</v>
      </c>
      <c r="D33" s="24">
        <f t="shared" si="11"/>
        <v>0</v>
      </c>
      <c r="E33" s="24">
        <f t="shared" si="11"/>
        <v>0</v>
      </c>
      <c r="F33" s="24">
        <f t="shared" si="11"/>
        <v>0</v>
      </c>
      <c r="G33" s="24">
        <f t="shared" si="11"/>
        <v>0</v>
      </c>
      <c r="H33" s="24">
        <f t="shared" si="11"/>
        <v>0</v>
      </c>
      <c r="I33" s="24">
        <f t="shared" si="11"/>
        <v>0</v>
      </c>
      <c r="J33" s="24">
        <f t="shared" si="11"/>
        <v>0</v>
      </c>
      <c r="K33" s="24">
        <f t="shared" si="11"/>
        <v>0</v>
      </c>
      <c r="L33" s="24">
        <f t="shared" si="11"/>
        <v>0</v>
      </c>
      <c r="M33" s="24">
        <f t="shared" si="11"/>
        <v>0</v>
      </c>
      <c r="N33" s="24">
        <f t="shared" si="11"/>
        <v>0</v>
      </c>
      <c r="O33" s="25">
        <f t="shared" si="11"/>
        <v>0</v>
      </c>
    </row>
    <row r="34" spans="1:15" hidden="1" x14ac:dyDescent="0.2">
      <c r="A34" s="40">
        <v>2321</v>
      </c>
      <c r="B34" s="35" t="s">
        <v>43</v>
      </c>
      <c r="C34" s="26">
        <f t="shared" ref="C34" si="12">SUM(D34:O34)</f>
        <v>0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8"/>
    </row>
    <row r="35" spans="1:15" ht="31.5" x14ac:dyDescent="0.2">
      <c r="A35" s="67">
        <v>2.4</v>
      </c>
      <c r="B35" s="38" t="s">
        <v>44</v>
      </c>
      <c r="C35" s="24">
        <f t="shared" ref="C35:O35" si="13">SUM(C36:C41)</f>
        <v>475000</v>
      </c>
      <c r="D35" s="24">
        <f t="shared" si="13"/>
        <v>39583.333333333336</v>
      </c>
      <c r="E35" s="24">
        <f t="shared" si="13"/>
        <v>39583.333333333336</v>
      </c>
      <c r="F35" s="24">
        <f t="shared" si="13"/>
        <v>39583.333333333336</v>
      </c>
      <c r="G35" s="24">
        <f t="shared" si="13"/>
        <v>39583.333333333336</v>
      </c>
      <c r="H35" s="24">
        <f t="shared" si="13"/>
        <v>39583.333333333336</v>
      </c>
      <c r="I35" s="24">
        <f t="shared" si="13"/>
        <v>39583.333333333336</v>
      </c>
      <c r="J35" s="24">
        <f t="shared" si="13"/>
        <v>39583.333333333336</v>
      </c>
      <c r="K35" s="24">
        <f t="shared" si="13"/>
        <v>39583.333333333336</v>
      </c>
      <c r="L35" s="24">
        <f t="shared" si="13"/>
        <v>39583.333333333336</v>
      </c>
      <c r="M35" s="24">
        <f t="shared" si="13"/>
        <v>39583.333333333336</v>
      </c>
      <c r="N35" s="24">
        <f t="shared" si="13"/>
        <v>39583.333333333336</v>
      </c>
      <c r="O35" s="25">
        <f t="shared" si="13"/>
        <v>39583.333333333336</v>
      </c>
    </row>
    <row r="36" spans="1:15" x14ac:dyDescent="0.2">
      <c r="A36" s="40">
        <v>2411</v>
      </c>
      <c r="B36" s="35" t="s">
        <v>45</v>
      </c>
      <c r="C36" s="26">
        <f t="shared" ref="C36:C46" si="14">SUM(D36:O36)</f>
        <v>60000</v>
      </c>
      <c r="D36" s="27">
        <f>'[1]CONCENTRADOR-PARTIDA'!$E$104/12</f>
        <v>5000</v>
      </c>
      <c r="E36" s="27">
        <f>'[1]CONCENTRADOR-PARTIDA'!$E$104/12</f>
        <v>5000</v>
      </c>
      <c r="F36" s="27">
        <f>'[1]CONCENTRADOR-PARTIDA'!$E$104/12</f>
        <v>5000</v>
      </c>
      <c r="G36" s="27">
        <f>'[1]CONCENTRADOR-PARTIDA'!$E$104/12</f>
        <v>5000</v>
      </c>
      <c r="H36" s="27">
        <f>'[1]CONCENTRADOR-PARTIDA'!$E$104/12</f>
        <v>5000</v>
      </c>
      <c r="I36" s="27">
        <f>'[1]CONCENTRADOR-PARTIDA'!$E$104/12</f>
        <v>5000</v>
      </c>
      <c r="J36" s="27">
        <f>'[1]CONCENTRADOR-PARTIDA'!$E$104/12</f>
        <v>5000</v>
      </c>
      <c r="K36" s="27">
        <f>'[1]CONCENTRADOR-PARTIDA'!$E$104/12</f>
        <v>5000</v>
      </c>
      <c r="L36" s="27">
        <f>'[1]CONCENTRADOR-PARTIDA'!$E$104/12</f>
        <v>5000</v>
      </c>
      <c r="M36" s="27">
        <f>'[1]CONCENTRADOR-PARTIDA'!$E$104/12</f>
        <v>5000</v>
      </c>
      <c r="N36" s="27">
        <f>'[1]CONCENTRADOR-PARTIDA'!$E$104/12</f>
        <v>5000</v>
      </c>
      <c r="O36" s="28">
        <f>'[1]CONCENTRADOR-PARTIDA'!$E$104/12</f>
        <v>5000</v>
      </c>
    </row>
    <row r="37" spans="1:15" x14ac:dyDescent="0.2">
      <c r="A37" s="40">
        <v>2421</v>
      </c>
      <c r="B37" s="35" t="s">
        <v>46</v>
      </c>
      <c r="C37" s="26">
        <f t="shared" si="14"/>
        <v>49999.999999999993</v>
      </c>
      <c r="D37" s="27">
        <f>'[1]CONCENTRADOR-PARTIDA'!$E$105/12</f>
        <v>4166.666666666667</v>
      </c>
      <c r="E37" s="27">
        <f>'[1]CONCENTRADOR-PARTIDA'!$E$105/12</f>
        <v>4166.666666666667</v>
      </c>
      <c r="F37" s="27">
        <f>'[1]CONCENTRADOR-PARTIDA'!$E$105/12</f>
        <v>4166.666666666667</v>
      </c>
      <c r="G37" s="27">
        <f>'[1]CONCENTRADOR-PARTIDA'!$E$105/12</f>
        <v>4166.666666666667</v>
      </c>
      <c r="H37" s="27">
        <f>'[1]CONCENTRADOR-PARTIDA'!$E$105/12</f>
        <v>4166.666666666667</v>
      </c>
      <c r="I37" s="27">
        <f>'[1]CONCENTRADOR-PARTIDA'!$E$105/12</f>
        <v>4166.666666666667</v>
      </c>
      <c r="J37" s="27">
        <f>'[1]CONCENTRADOR-PARTIDA'!$E$105/12</f>
        <v>4166.666666666667</v>
      </c>
      <c r="K37" s="27">
        <f>'[1]CONCENTRADOR-PARTIDA'!$E$105/12</f>
        <v>4166.666666666667</v>
      </c>
      <c r="L37" s="27">
        <f>'[1]CONCENTRADOR-PARTIDA'!$E$105/12</f>
        <v>4166.666666666667</v>
      </c>
      <c r="M37" s="27">
        <f>'[1]CONCENTRADOR-PARTIDA'!$E$105/12</f>
        <v>4166.666666666667</v>
      </c>
      <c r="N37" s="27">
        <f>'[1]CONCENTRADOR-PARTIDA'!$E$105/12</f>
        <v>4166.666666666667</v>
      </c>
      <c r="O37" s="28">
        <f>'[1]CONCENTRADOR-PARTIDA'!$E$105/12</f>
        <v>4166.666666666667</v>
      </c>
    </row>
    <row r="38" spans="1:15" x14ac:dyDescent="0.2">
      <c r="A38" s="40">
        <v>2451</v>
      </c>
      <c r="B38" s="35" t="s">
        <v>47</v>
      </c>
      <c r="C38" s="26">
        <f t="shared" si="14"/>
        <v>5000</v>
      </c>
      <c r="D38" s="27">
        <f>'[1]CONCENTRADOR-PARTIDA'!$E$108/12</f>
        <v>416.66666666666669</v>
      </c>
      <c r="E38" s="27">
        <f>'[1]CONCENTRADOR-PARTIDA'!$E$108/12</f>
        <v>416.66666666666669</v>
      </c>
      <c r="F38" s="27">
        <f>'[1]CONCENTRADOR-PARTIDA'!$E$108/12</f>
        <v>416.66666666666669</v>
      </c>
      <c r="G38" s="27">
        <f>'[1]CONCENTRADOR-PARTIDA'!$E$108/12</f>
        <v>416.66666666666669</v>
      </c>
      <c r="H38" s="27">
        <f>'[1]CONCENTRADOR-PARTIDA'!$E$108/12</f>
        <v>416.66666666666669</v>
      </c>
      <c r="I38" s="27">
        <f>'[1]CONCENTRADOR-PARTIDA'!$E$108/12</f>
        <v>416.66666666666669</v>
      </c>
      <c r="J38" s="27">
        <f>'[1]CONCENTRADOR-PARTIDA'!$E$108/12</f>
        <v>416.66666666666669</v>
      </c>
      <c r="K38" s="27">
        <f>'[1]CONCENTRADOR-PARTIDA'!$E$108/12</f>
        <v>416.66666666666669</v>
      </c>
      <c r="L38" s="27">
        <f>'[1]CONCENTRADOR-PARTIDA'!$E$108/12</f>
        <v>416.66666666666669</v>
      </c>
      <c r="M38" s="27">
        <f>'[1]CONCENTRADOR-PARTIDA'!$E$108/12</f>
        <v>416.66666666666669</v>
      </c>
      <c r="N38" s="27">
        <f>'[1]CONCENTRADOR-PARTIDA'!$E$108/12</f>
        <v>416.66666666666669</v>
      </c>
      <c r="O38" s="28">
        <f>'[1]CONCENTRADOR-PARTIDA'!$E$108/12</f>
        <v>416.66666666666669</v>
      </c>
    </row>
    <row r="39" spans="1:15" x14ac:dyDescent="0.2">
      <c r="A39" s="40">
        <v>2461</v>
      </c>
      <c r="B39" s="35" t="s">
        <v>48</v>
      </c>
      <c r="C39" s="26">
        <f t="shared" si="14"/>
        <v>60000</v>
      </c>
      <c r="D39" s="27">
        <f>'[1]CONCENTRADOR-PARTIDA'!$E$109/12</f>
        <v>5000</v>
      </c>
      <c r="E39" s="27">
        <f>'[1]CONCENTRADOR-PARTIDA'!$E$109/12</f>
        <v>5000</v>
      </c>
      <c r="F39" s="27">
        <f>'[1]CONCENTRADOR-PARTIDA'!$E$109/12</f>
        <v>5000</v>
      </c>
      <c r="G39" s="27">
        <f>'[1]CONCENTRADOR-PARTIDA'!$E$109/12</f>
        <v>5000</v>
      </c>
      <c r="H39" s="27">
        <f>'[1]CONCENTRADOR-PARTIDA'!$E$109/12</f>
        <v>5000</v>
      </c>
      <c r="I39" s="27">
        <f>'[1]CONCENTRADOR-PARTIDA'!$E$109/12</f>
        <v>5000</v>
      </c>
      <c r="J39" s="27">
        <f>'[1]CONCENTRADOR-PARTIDA'!$E$109/12</f>
        <v>5000</v>
      </c>
      <c r="K39" s="27">
        <f>'[1]CONCENTRADOR-PARTIDA'!$E$109/12</f>
        <v>5000</v>
      </c>
      <c r="L39" s="27">
        <f>'[1]CONCENTRADOR-PARTIDA'!$E$109/12</f>
        <v>5000</v>
      </c>
      <c r="M39" s="27">
        <f>'[1]CONCENTRADOR-PARTIDA'!$E$109/12</f>
        <v>5000</v>
      </c>
      <c r="N39" s="27">
        <f>'[1]CONCENTRADOR-PARTIDA'!$E$109/12</f>
        <v>5000</v>
      </c>
      <c r="O39" s="28">
        <f>'[1]CONCENTRADOR-PARTIDA'!$E$109/12</f>
        <v>5000</v>
      </c>
    </row>
    <row r="40" spans="1:15" x14ac:dyDescent="0.2">
      <c r="A40" s="40">
        <v>2471</v>
      </c>
      <c r="B40" s="35" t="s">
        <v>49</v>
      </c>
      <c r="C40" s="26">
        <f t="shared" si="14"/>
        <v>99999.999999999985</v>
      </c>
      <c r="D40" s="27">
        <f>'[1]CONCENTRADOR-PARTIDA'!$E$110/12</f>
        <v>8333.3333333333339</v>
      </c>
      <c r="E40" s="27">
        <f>'[1]CONCENTRADOR-PARTIDA'!$E$110/12</f>
        <v>8333.3333333333339</v>
      </c>
      <c r="F40" s="27">
        <f>'[1]CONCENTRADOR-PARTIDA'!$E$110/12</f>
        <v>8333.3333333333339</v>
      </c>
      <c r="G40" s="27">
        <f>'[1]CONCENTRADOR-PARTIDA'!$E$110/12</f>
        <v>8333.3333333333339</v>
      </c>
      <c r="H40" s="27">
        <f>'[1]CONCENTRADOR-PARTIDA'!$E$110/12</f>
        <v>8333.3333333333339</v>
      </c>
      <c r="I40" s="27">
        <f>'[1]CONCENTRADOR-PARTIDA'!$E$110/12</f>
        <v>8333.3333333333339</v>
      </c>
      <c r="J40" s="27">
        <f>'[1]CONCENTRADOR-PARTIDA'!$E$110/12</f>
        <v>8333.3333333333339</v>
      </c>
      <c r="K40" s="27">
        <f>'[1]CONCENTRADOR-PARTIDA'!$E$110/12</f>
        <v>8333.3333333333339</v>
      </c>
      <c r="L40" s="27">
        <f>'[1]CONCENTRADOR-PARTIDA'!$E$110/12</f>
        <v>8333.3333333333339</v>
      </c>
      <c r="M40" s="27">
        <f>'[1]CONCENTRADOR-PARTIDA'!$E$110/12</f>
        <v>8333.3333333333339</v>
      </c>
      <c r="N40" s="27">
        <f>'[1]CONCENTRADOR-PARTIDA'!$E$110/12</f>
        <v>8333.3333333333339</v>
      </c>
      <c r="O40" s="28">
        <f>'[1]CONCENTRADOR-PARTIDA'!$E$110/12</f>
        <v>8333.3333333333339</v>
      </c>
    </row>
    <row r="41" spans="1:15" x14ac:dyDescent="0.2">
      <c r="A41" s="40">
        <v>2491</v>
      </c>
      <c r="B41" s="35" t="s">
        <v>50</v>
      </c>
      <c r="C41" s="26">
        <f t="shared" si="14"/>
        <v>199999.99999999997</v>
      </c>
      <c r="D41" s="27">
        <f>'[1]CONCENTRADOR-PARTIDA'!$E$112/12</f>
        <v>16666.666666666668</v>
      </c>
      <c r="E41" s="27">
        <f>'[1]CONCENTRADOR-PARTIDA'!$E$112/12</f>
        <v>16666.666666666668</v>
      </c>
      <c r="F41" s="27">
        <f>'[1]CONCENTRADOR-PARTIDA'!$E$112/12</f>
        <v>16666.666666666668</v>
      </c>
      <c r="G41" s="27">
        <f>'[1]CONCENTRADOR-PARTIDA'!$E$112/12</f>
        <v>16666.666666666668</v>
      </c>
      <c r="H41" s="27">
        <f>'[1]CONCENTRADOR-PARTIDA'!$E$112/12</f>
        <v>16666.666666666668</v>
      </c>
      <c r="I41" s="27">
        <f>'[1]CONCENTRADOR-PARTIDA'!$E$112/12</f>
        <v>16666.666666666668</v>
      </c>
      <c r="J41" s="27">
        <f>'[1]CONCENTRADOR-PARTIDA'!$E$112/12</f>
        <v>16666.666666666668</v>
      </c>
      <c r="K41" s="27">
        <f>'[1]CONCENTRADOR-PARTIDA'!$E$112/12</f>
        <v>16666.666666666668</v>
      </c>
      <c r="L41" s="27">
        <f>'[1]CONCENTRADOR-PARTIDA'!$E$112/12</f>
        <v>16666.666666666668</v>
      </c>
      <c r="M41" s="27">
        <f>'[1]CONCENTRADOR-PARTIDA'!$E$112/12</f>
        <v>16666.666666666668</v>
      </c>
      <c r="N41" s="27">
        <f>'[1]CONCENTRADOR-PARTIDA'!$E$112/12</f>
        <v>16666.666666666668</v>
      </c>
      <c r="O41" s="28">
        <f>'[1]CONCENTRADOR-PARTIDA'!$E$112/12</f>
        <v>16666.666666666668</v>
      </c>
    </row>
    <row r="42" spans="1:15" ht="31.5" x14ac:dyDescent="0.2">
      <c r="A42" s="68">
        <v>2.5</v>
      </c>
      <c r="B42" s="38" t="s">
        <v>51</v>
      </c>
      <c r="C42" s="31">
        <f t="shared" si="14"/>
        <v>33999.999999999993</v>
      </c>
      <c r="D42" s="24">
        <f t="shared" ref="D42:O42" si="15">SUM(D43:D46)</f>
        <v>2833.3333333333335</v>
      </c>
      <c r="E42" s="24">
        <f t="shared" si="15"/>
        <v>2833.3333333333335</v>
      </c>
      <c r="F42" s="24">
        <f t="shared" si="15"/>
        <v>2833.3333333333335</v>
      </c>
      <c r="G42" s="24">
        <f t="shared" si="15"/>
        <v>2833.3333333333335</v>
      </c>
      <c r="H42" s="24">
        <f t="shared" si="15"/>
        <v>2833.3333333333335</v>
      </c>
      <c r="I42" s="24">
        <f t="shared" si="15"/>
        <v>2833.3333333333335</v>
      </c>
      <c r="J42" s="24">
        <f t="shared" si="15"/>
        <v>2833.3333333333335</v>
      </c>
      <c r="K42" s="24">
        <f t="shared" si="15"/>
        <v>2833.3333333333335</v>
      </c>
      <c r="L42" s="24">
        <f t="shared" si="15"/>
        <v>2833.3333333333335</v>
      </c>
      <c r="M42" s="24">
        <f t="shared" si="15"/>
        <v>2833.3333333333335</v>
      </c>
      <c r="N42" s="24">
        <f t="shared" si="15"/>
        <v>2833.3333333333335</v>
      </c>
      <c r="O42" s="25">
        <f t="shared" si="15"/>
        <v>2833.3333333333335</v>
      </c>
    </row>
    <row r="43" spans="1:15" x14ac:dyDescent="0.2">
      <c r="A43" s="40">
        <v>2511</v>
      </c>
      <c r="B43" s="35" t="s">
        <v>52</v>
      </c>
      <c r="C43" s="26">
        <f t="shared" si="14"/>
        <v>3000</v>
      </c>
      <c r="D43" s="27">
        <f>'[1]CONCENTRADOR-PARTIDA'!$E$114/12</f>
        <v>250</v>
      </c>
      <c r="E43" s="27">
        <f>'[1]CONCENTRADOR-PARTIDA'!$E$114/12</f>
        <v>250</v>
      </c>
      <c r="F43" s="27">
        <f>'[1]CONCENTRADOR-PARTIDA'!$E$114/12</f>
        <v>250</v>
      </c>
      <c r="G43" s="27">
        <f>'[1]CONCENTRADOR-PARTIDA'!$E$114/12</f>
        <v>250</v>
      </c>
      <c r="H43" s="27">
        <f>'[1]CONCENTRADOR-PARTIDA'!$E$114/12</f>
        <v>250</v>
      </c>
      <c r="I43" s="27">
        <f>'[1]CONCENTRADOR-PARTIDA'!$E$114/12</f>
        <v>250</v>
      </c>
      <c r="J43" s="27">
        <f>'[1]CONCENTRADOR-PARTIDA'!$E$114/12</f>
        <v>250</v>
      </c>
      <c r="K43" s="27">
        <f>'[1]CONCENTRADOR-PARTIDA'!$E$114/12</f>
        <v>250</v>
      </c>
      <c r="L43" s="27">
        <f>'[1]CONCENTRADOR-PARTIDA'!$E$114/12</f>
        <v>250</v>
      </c>
      <c r="M43" s="27">
        <f>'[1]CONCENTRADOR-PARTIDA'!$E$114/12</f>
        <v>250</v>
      </c>
      <c r="N43" s="27">
        <f>'[1]CONCENTRADOR-PARTIDA'!$E$114/12</f>
        <v>250</v>
      </c>
      <c r="O43" s="28">
        <f>'[1]CONCENTRADOR-PARTIDA'!$E$114/12</f>
        <v>250</v>
      </c>
    </row>
    <row r="44" spans="1:15" x14ac:dyDescent="0.2">
      <c r="A44" s="40">
        <v>2531</v>
      </c>
      <c r="B44" s="35" t="s">
        <v>132</v>
      </c>
      <c r="C44" s="26">
        <f t="shared" si="14"/>
        <v>10000</v>
      </c>
      <c r="D44" s="27">
        <f>'[1]CONCENTRADOR-PARTIDA'!$E$115/12</f>
        <v>833.33333333333337</v>
      </c>
      <c r="E44" s="27">
        <f>'[1]CONCENTRADOR-PARTIDA'!$E$115/12</f>
        <v>833.33333333333337</v>
      </c>
      <c r="F44" s="27">
        <f>'[1]CONCENTRADOR-PARTIDA'!$E$115/12</f>
        <v>833.33333333333337</v>
      </c>
      <c r="G44" s="27">
        <f>'[1]CONCENTRADOR-PARTIDA'!$E$115/12</f>
        <v>833.33333333333337</v>
      </c>
      <c r="H44" s="27">
        <f>'[1]CONCENTRADOR-PARTIDA'!$E$115/12</f>
        <v>833.33333333333337</v>
      </c>
      <c r="I44" s="27">
        <f>'[1]CONCENTRADOR-PARTIDA'!$E$115/12</f>
        <v>833.33333333333337</v>
      </c>
      <c r="J44" s="27">
        <f>'[1]CONCENTRADOR-PARTIDA'!$E$115/12</f>
        <v>833.33333333333337</v>
      </c>
      <c r="K44" s="27">
        <f>'[1]CONCENTRADOR-PARTIDA'!$E$115/12</f>
        <v>833.33333333333337</v>
      </c>
      <c r="L44" s="27">
        <f>'[1]CONCENTRADOR-PARTIDA'!$E$115/12</f>
        <v>833.33333333333337</v>
      </c>
      <c r="M44" s="27">
        <f>'[1]CONCENTRADOR-PARTIDA'!$E$115/12</f>
        <v>833.33333333333337</v>
      </c>
      <c r="N44" s="27">
        <f>'[1]CONCENTRADOR-PARTIDA'!$E$115/12</f>
        <v>833.33333333333337</v>
      </c>
      <c r="O44" s="28">
        <f>'[1]CONCENTRADOR-PARTIDA'!$E$115/12</f>
        <v>833.33333333333337</v>
      </c>
    </row>
    <row r="45" spans="1:15" ht="31.5" x14ac:dyDescent="0.2">
      <c r="A45" s="40">
        <v>2541</v>
      </c>
      <c r="B45" s="35" t="s">
        <v>133</v>
      </c>
      <c r="C45" s="26">
        <f t="shared" si="14"/>
        <v>19000</v>
      </c>
      <c r="D45" s="27">
        <f>'[1]CONCENTRADOR-PARTIDA'!$E$116/12</f>
        <v>1583.3333333333333</v>
      </c>
      <c r="E45" s="27">
        <f>'[1]CONCENTRADOR-PARTIDA'!$E$116/12</f>
        <v>1583.3333333333333</v>
      </c>
      <c r="F45" s="27">
        <f>'[1]CONCENTRADOR-PARTIDA'!$E$116/12</f>
        <v>1583.3333333333333</v>
      </c>
      <c r="G45" s="27">
        <f>'[1]CONCENTRADOR-PARTIDA'!$E$116/12</f>
        <v>1583.3333333333333</v>
      </c>
      <c r="H45" s="27">
        <f>'[1]CONCENTRADOR-PARTIDA'!$E$116/12</f>
        <v>1583.3333333333333</v>
      </c>
      <c r="I45" s="27">
        <f>'[1]CONCENTRADOR-PARTIDA'!$E$116/12</f>
        <v>1583.3333333333333</v>
      </c>
      <c r="J45" s="27">
        <f>'[1]CONCENTRADOR-PARTIDA'!$E$116/12</f>
        <v>1583.3333333333333</v>
      </c>
      <c r="K45" s="27">
        <f>'[1]CONCENTRADOR-PARTIDA'!$E$116/12</f>
        <v>1583.3333333333333</v>
      </c>
      <c r="L45" s="27">
        <f>'[1]CONCENTRADOR-PARTIDA'!$E$116/12</f>
        <v>1583.3333333333333</v>
      </c>
      <c r="M45" s="27">
        <f>'[1]CONCENTRADOR-PARTIDA'!$E$116/12</f>
        <v>1583.3333333333333</v>
      </c>
      <c r="N45" s="27">
        <f>'[1]CONCENTRADOR-PARTIDA'!$E$116/12</f>
        <v>1583.3333333333333</v>
      </c>
      <c r="O45" s="28">
        <f>'[1]CONCENTRADOR-PARTIDA'!$E$116/12</f>
        <v>1583.3333333333333</v>
      </c>
    </row>
    <row r="46" spans="1:15" ht="31.5" x14ac:dyDescent="0.2">
      <c r="A46" s="40">
        <v>2561</v>
      </c>
      <c r="B46" s="35" t="s">
        <v>134</v>
      </c>
      <c r="C46" s="26">
        <f t="shared" si="14"/>
        <v>2000.0000000000002</v>
      </c>
      <c r="D46" s="27">
        <f>'[1]CONCENTRADOR-PARTIDA'!$E$117/12</f>
        <v>166.66666666666666</v>
      </c>
      <c r="E46" s="27">
        <f>'[1]CONCENTRADOR-PARTIDA'!$E$117/12</f>
        <v>166.66666666666666</v>
      </c>
      <c r="F46" s="27">
        <f>'[1]CONCENTRADOR-PARTIDA'!$E$117/12</f>
        <v>166.66666666666666</v>
      </c>
      <c r="G46" s="27">
        <f>'[1]CONCENTRADOR-PARTIDA'!$E$117/12</f>
        <v>166.66666666666666</v>
      </c>
      <c r="H46" s="27">
        <f>'[1]CONCENTRADOR-PARTIDA'!$E$117/12</f>
        <v>166.66666666666666</v>
      </c>
      <c r="I46" s="27">
        <f>'[1]CONCENTRADOR-PARTIDA'!$E$117/12</f>
        <v>166.66666666666666</v>
      </c>
      <c r="J46" s="27">
        <f>'[1]CONCENTRADOR-PARTIDA'!$E$117/12</f>
        <v>166.66666666666666</v>
      </c>
      <c r="K46" s="27">
        <f>'[1]CONCENTRADOR-PARTIDA'!$E$117/12</f>
        <v>166.66666666666666</v>
      </c>
      <c r="L46" s="27">
        <f>'[1]CONCENTRADOR-PARTIDA'!$E$117/12</f>
        <v>166.66666666666666</v>
      </c>
      <c r="M46" s="27">
        <f>'[1]CONCENTRADOR-PARTIDA'!$E$117/12</f>
        <v>166.66666666666666</v>
      </c>
      <c r="N46" s="27">
        <f>'[1]CONCENTRADOR-PARTIDA'!$E$117/12</f>
        <v>166.66666666666666</v>
      </c>
      <c r="O46" s="28">
        <f>'[1]CONCENTRADOR-PARTIDA'!$E$117/12</f>
        <v>166.66666666666666</v>
      </c>
    </row>
    <row r="47" spans="1:15" x14ac:dyDescent="0.2">
      <c r="A47" s="68">
        <v>2.6</v>
      </c>
      <c r="B47" s="38" t="s">
        <v>53</v>
      </c>
      <c r="C47" s="24">
        <f>C48</f>
        <v>4779611</v>
      </c>
      <c r="D47" s="24">
        <f t="shared" ref="D47:O47" si="16">D48</f>
        <v>398300.91666666669</v>
      </c>
      <c r="E47" s="24">
        <f t="shared" si="16"/>
        <v>398300.91666666669</v>
      </c>
      <c r="F47" s="24">
        <f t="shared" si="16"/>
        <v>398300.91666666669</v>
      </c>
      <c r="G47" s="24">
        <f t="shared" si="16"/>
        <v>398300.91666666669</v>
      </c>
      <c r="H47" s="24">
        <f t="shared" si="16"/>
        <v>398300.91666666669</v>
      </c>
      <c r="I47" s="24">
        <f t="shared" si="16"/>
        <v>398300.91666666669</v>
      </c>
      <c r="J47" s="24">
        <f t="shared" si="16"/>
        <v>398300.91666666669</v>
      </c>
      <c r="K47" s="24">
        <f t="shared" si="16"/>
        <v>398300.91666666669</v>
      </c>
      <c r="L47" s="24">
        <f t="shared" si="16"/>
        <v>398300.91666666669</v>
      </c>
      <c r="M47" s="24">
        <f t="shared" si="16"/>
        <v>398300.91666666669</v>
      </c>
      <c r="N47" s="24">
        <f t="shared" si="16"/>
        <v>398300.91666666669</v>
      </c>
      <c r="O47" s="25">
        <f t="shared" si="16"/>
        <v>398300.91666666669</v>
      </c>
    </row>
    <row r="48" spans="1:15" x14ac:dyDescent="0.2">
      <c r="A48" s="40">
        <v>2611</v>
      </c>
      <c r="B48" s="35" t="s">
        <v>53</v>
      </c>
      <c r="C48" s="26">
        <f>SUM(D48:O48)</f>
        <v>4779611</v>
      </c>
      <c r="D48" s="27">
        <f>'[1]CONCENTRADOR-PARTIDA'!$E$119/12</f>
        <v>398300.91666666669</v>
      </c>
      <c r="E48" s="27">
        <f>'[1]CONCENTRADOR-PARTIDA'!$E$119/12</f>
        <v>398300.91666666669</v>
      </c>
      <c r="F48" s="27">
        <f>'[1]CONCENTRADOR-PARTIDA'!$E$119/12</f>
        <v>398300.91666666669</v>
      </c>
      <c r="G48" s="27">
        <f>'[1]CONCENTRADOR-PARTIDA'!$E$119/12</f>
        <v>398300.91666666669</v>
      </c>
      <c r="H48" s="27">
        <f>'[1]CONCENTRADOR-PARTIDA'!$E$119/12</f>
        <v>398300.91666666669</v>
      </c>
      <c r="I48" s="27">
        <f>'[1]CONCENTRADOR-PARTIDA'!$E$119/12</f>
        <v>398300.91666666669</v>
      </c>
      <c r="J48" s="27">
        <f>'[1]CONCENTRADOR-PARTIDA'!$E$119/12</f>
        <v>398300.91666666669</v>
      </c>
      <c r="K48" s="27">
        <f>'[1]CONCENTRADOR-PARTIDA'!$E$119/12</f>
        <v>398300.91666666669</v>
      </c>
      <c r="L48" s="27">
        <f>'[1]CONCENTRADOR-PARTIDA'!$E$119/12</f>
        <v>398300.91666666669</v>
      </c>
      <c r="M48" s="27">
        <f>'[1]CONCENTRADOR-PARTIDA'!$E$119/12</f>
        <v>398300.91666666669</v>
      </c>
      <c r="N48" s="27">
        <f>'[1]CONCENTRADOR-PARTIDA'!$E$119/12</f>
        <v>398300.91666666669</v>
      </c>
      <c r="O48" s="28">
        <f>'[1]CONCENTRADOR-PARTIDA'!$E$119/12</f>
        <v>398300.91666666669</v>
      </c>
    </row>
    <row r="49" spans="1:15" ht="31.5" x14ac:dyDescent="0.2">
      <c r="A49" s="67">
        <v>2.7</v>
      </c>
      <c r="B49" s="38" t="s">
        <v>54</v>
      </c>
      <c r="C49" s="24">
        <f t="shared" ref="C49:O49" si="17">SUM(C50:C50)</f>
        <v>2500</v>
      </c>
      <c r="D49" s="24">
        <f t="shared" si="17"/>
        <v>0</v>
      </c>
      <c r="E49" s="24">
        <f t="shared" si="17"/>
        <v>0</v>
      </c>
      <c r="F49" s="24">
        <f t="shared" si="17"/>
        <v>0</v>
      </c>
      <c r="G49" s="24">
        <f t="shared" si="17"/>
        <v>0</v>
      </c>
      <c r="H49" s="24">
        <f t="shared" si="17"/>
        <v>2500</v>
      </c>
      <c r="I49" s="24">
        <f t="shared" si="17"/>
        <v>0</v>
      </c>
      <c r="J49" s="24">
        <f t="shared" si="17"/>
        <v>0</v>
      </c>
      <c r="K49" s="24">
        <f t="shared" si="17"/>
        <v>0</v>
      </c>
      <c r="L49" s="24">
        <f t="shared" si="17"/>
        <v>0</v>
      </c>
      <c r="M49" s="24">
        <f t="shared" si="17"/>
        <v>0</v>
      </c>
      <c r="N49" s="24">
        <f t="shared" si="17"/>
        <v>0</v>
      </c>
      <c r="O49" s="25">
        <f t="shared" si="17"/>
        <v>0</v>
      </c>
    </row>
    <row r="50" spans="1:15" x14ac:dyDescent="0.2">
      <c r="A50" s="40">
        <v>2721</v>
      </c>
      <c r="B50" s="35" t="s">
        <v>55</v>
      </c>
      <c r="C50" s="26">
        <f>SUM(D50:O50)</f>
        <v>2500</v>
      </c>
      <c r="D50" s="27"/>
      <c r="E50" s="27"/>
      <c r="F50" s="27"/>
      <c r="G50" s="27"/>
      <c r="H50" s="27">
        <v>2500</v>
      </c>
      <c r="I50" s="27"/>
      <c r="J50" s="27"/>
      <c r="K50" s="27"/>
      <c r="L50" s="27"/>
      <c r="M50" s="27"/>
      <c r="N50" s="27"/>
      <c r="O50" s="28"/>
    </row>
    <row r="51" spans="1:15" x14ac:dyDescent="0.2">
      <c r="A51" s="67">
        <v>2.8</v>
      </c>
      <c r="B51" s="38" t="s">
        <v>56</v>
      </c>
      <c r="C51" s="24">
        <f t="shared" ref="C51:O51" si="18">SUM(C52:C53)</f>
        <v>29000</v>
      </c>
      <c r="D51" s="24">
        <f t="shared" si="18"/>
        <v>0</v>
      </c>
      <c r="E51" s="24">
        <f t="shared" si="18"/>
        <v>0</v>
      </c>
      <c r="F51" s="24">
        <f t="shared" si="18"/>
        <v>0</v>
      </c>
      <c r="G51" s="24">
        <f t="shared" si="18"/>
        <v>0</v>
      </c>
      <c r="H51" s="24">
        <f t="shared" si="18"/>
        <v>29000</v>
      </c>
      <c r="I51" s="24">
        <f t="shared" si="18"/>
        <v>0</v>
      </c>
      <c r="J51" s="24">
        <f t="shared" si="18"/>
        <v>0</v>
      </c>
      <c r="K51" s="24">
        <f t="shared" si="18"/>
        <v>0</v>
      </c>
      <c r="L51" s="24">
        <f t="shared" si="18"/>
        <v>0</v>
      </c>
      <c r="M51" s="24">
        <f t="shared" si="18"/>
        <v>0</v>
      </c>
      <c r="N51" s="24">
        <f t="shared" si="18"/>
        <v>0</v>
      </c>
      <c r="O51" s="25">
        <f t="shared" si="18"/>
        <v>0</v>
      </c>
    </row>
    <row r="52" spans="1:15" x14ac:dyDescent="0.2">
      <c r="A52" s="40">
        <v>2821</v>
      </c>
      <c r="B52" s="35" t="s">
        <v>57</v>
      </c>
      <c r="C52" s="26">
        <f>SUM(D52:O52)</f>
        <v>14000</v>
      </c>
      <c r="D52" s="27">
        <v>0</v>
      </c>
      <c r="E52" s="27">
        <v>0</v>
      </c>
      <c r="F52" s="27">
        <v>0</v>
      </c>
      <c r="G52" s="27">
        <v>0</v>
      </c>
      <c r="H52" s="27">
        <v>14000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8">
        <v>0</v>
      </c>
    </row>
    <row r="53" spans="1:15" ht="31.5" x14ac:dyDescent="0.2">
      <c r="A53" s="40">
        <v>2831</v>
      </c>
      <c r="B53" s="35" t="s">
        <v>58</v>
      </c>
      <c r="C53" s="26">
        <f>SUM(D53:O53)</f>
        <v>15000</v>
      </c>
      <c r="D53" s="27">
        <v>0</v>
      </c>
      <c r="E53" s="27">
        <v>0</v>
      </c>
      <c r="F53" s="27">
        <v>0</v>
      </c>
      <c r="G53" s="27">
        <v>0</v>
      </c>
      <c r="H53" s="27">
        <v>15000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8">
        <v>0</v>
      </c>
    </row>
    <row r="54" spans="1:15" ht="31.5" x14ac:dyDescent="0.2">
      <c r="A54" s="67">
        <v>2.9</v>
      </c>
      <c r="B54" s="38" t="s">
        <v>59</v>
      </c>
      <c r="C54" s="24">
        <f t="shared" ref="C54:O54" si="19">SUM(C55:C58)</f>
        <v>323002</v>
      </c>
      <c r="D54" s="24">
        <f t="shared" si="19"/>
        <v>20000.166666666664</v>
      </c>
      <c r="E54" s="24">
        <f t="shared" si="19"/>
        <v>20000.166666666664</v>
      </c>
      <c r="F54" s="24">
        <f t="shared" si="19"/>
        <v>20000.166666666664</v>
      </c>
      <c r="G54" s="24">
        <f t="shared" si="19"/>
        <v>20000.166666666664</v>
      </c>
      <c r="H54" s="24">
        <f t="shared" si="19"/>
        <v>103000.16666666666</v>
      </c>
      <c r="I54" s="24">
        <f t="shared" si="19"/>
        <v>20000.166666666664</v>
      </c>
      <c r="J54" s="24">
        <f t="shared" si="19"/>
        <v>20000.166666666664</v>
      </c>
      <c r="K54" s="24">
        <f t="shared" si="19"/>
        <v>20000.166666666664</v>
      </c>
      <c r="L54" s="24">
        <f t="shared" si="19"/>
        <v>20000.166666666664</v>
      </c>
      <c r="M54" s="24">
        <f t="shared" si="19"/>
        <v>20000.166666666664</v>
      </c>
      <c r="N54" s="24">
        <f t="shared" si="19"/>
        <v>20000.166666666664</v>
      </c>
      <c r="O54" s="25">
        <f t="shared" si="19"/>
        <v>20000.166666666664</v>
      </c>
    </row>
    <row r="55" spans="1:15" s="4" customFormat="1" x14ac:dyDescent="0.2">
      <c r="A55" s="69">
        <v>2911</v>
      </c>
      <c r="B55" s="70" t="s">
        <v>60</v>
      </c>
      <c r="C55" s="26">
        <f t="shared" ref="C55:C58" si="20">SUM(D55:O55)</f>
        <v>200002.00000000003</v>
      </c>
      <c r="D55" s="27">
        <f>'[1]CONCENTRADOR-PARTIDA'!$E$131/12</f>
        <v>16666.833333333332</v>
      </c>
      <c r="E55" s="27">
        <f>'[1]CONCENTRADOR-PARTIDA'!$E$131/12</f>
        <v>16666.833333333332</v>
      </c>
      <c r="F55" s="27">
        <f>'[1]CONCENTRADOR-PARTIDA'!$E$131/12</f>
        <v>16666.833333333332</v>
      </c>
      <c r="G55" s="27">
        <f>'[1]CONCENTRADOR-PARTIDA'!$E$131/12</f>
        <v>16666.833333333332</v>
      </c>
      <c r="H55" s="27">
        <f>'[1]CONCENTRADOR-PARTIDA'!$E$131/12</f>
        <v>16666.833333333332</v>
      </c>
      <c r="I55" s="27">
        <f>'[1]CONCENTRADOR-PARTIDA'!$E$131/12</f>
        <v>16666.833333333332</v>
      </c>
      <c r="J55" s="27">
        <f>'[1]CONCENTRADOR-PARTIDA'!$E$131/12</f>
        <v>16666.833333333332</v>
      </c>
      <c r="K55" s="27">
        <f>'[1]CONCENTRADOR-PARTIDA'!$E$131/12</f>
        <v>16666.833333333332</v>
      </c>
      <c r="L55" s="27">
        <f>'[1]CONCENTRADOR-PARTIDA'!$E$131/12</f>
        <v>16666.833333333332</v>
      </c>
      <c r="M55" s="27">
        <f>'[1]CONCENTRADOR-PARTIDA'!$E$131/12</f>
        <v>16666.833333333332</v>
      </c>
      <c r="N55" s="27">
        <f>'[1]CONCENTRADOR-PARTIDA'!$E$131/12</f>
        <v>16666.833333333332</v>
      </c>
      <c r="O55" s="28">
        <f>'[1]CONCENTRADOR-PARTIDA'!$E$131/12</f>
        <v>16666.833333333332</v>
      </c>
    </row>
    <row r="56" spans="1:15" x14ac:dyDescent="0.2">
      <c r="A56" s="69">
        <v>2931</v>
      </c>
      <c r="B56" s="70" t="s">
        <v>61</v>
      </c>
      <c r="C56" s="26">
        <f t="shared" si="20"/>
        <v>57000</v>
      </c>
      <c r="D56" s="27">
        <v>0</v>
      </c>
      <c r="E56" s="27">
        <v>0</v>
      </c>
      <c r="F56" s="27">
        <v>0</v>
      </c>
      <c r="G56" s="27">
        <v>0</v>
      </c>
      <c r="H56" s="27">
        <v>57000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</row>
    <row r="57" spans="1:15" x14ac:dyDescent="0.2">
      <c r="A57" s="69">
        <v>2941</v>
      </c>
      <c r="B57" s="70" t="s">
        <v>62</v>
      </c>
      <c r="C57" s="26">
        <f t="shared" si="20"/>
        <v>26000</v>
      </c>
      <c r="D57" s="27">
        <v>0</v>
      </c>
      <c r="E57" s="27">
        <v>0</v>
      </c>
      <c r="F57" s="27">
        <v>0</v>
      </c>
      <c r="G57" s="27">
        <v>0</v>
      </c>
      <c r="H57" s="27">
        <v>26000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</row>
    <row r="58" spans="1:15" x14ac:dyDescent="0.2">
      <c r="A58" s="69">
        <v>2951</v>
      </c>
      <c r="B58" s="70" t="s">
        <v>63</v>
      </c>
      <c r="C58" s="26">
        <f t="shared" si="20"/>
        <v>40000</v>
      </c>
      <c r="D58" s="27">
        <f>'[1]CONCENTRADOR-PARTIDA'!$E$136/12</f>
        <v>3333.3333333333335</v>
      </c>
      <c r="E58" s="27">
        <f>'[1]CONCENTRADOR-PARTIDA'!$E$136/12</f>
        <v>3333.3333333333335</v>
      </c>
      <c r="F58" s="27">
        <f>'[1]CONCENTRADOR-PARTIDA'!$E$136/12</f>
        <v>3333.3333333333335</v>
      </c>
      <c r="G58" s="27">
        <f>'[1]CONCENTRADOR-PARTIDA'!$E$136/12</f>
        <v>3333.3333333333335</v>
      </c>
      <c r="H58" s="27">
        <f>'[1]CONCENTRADOR-PARTIDA'!$E$136/12</f>
        <v>3333.3333333333335</v>
      </c>
      <c r="I58" s="27">
        <f>'[1]CONCENTRADOR-PARTIDA'!$E$136/12</f>
        <v>3333.3333333333335</v>
      </c>
      <c r="J58" s="27">
        <f>'[1]CONCENTRADOR-PARTIDA'!$E$136/12</f>
        <v>3333.3333333333335</v>
      </c>
      <c r="K58" s="27">
        <f>'[1]CONCENTRADOR-PARTIDA'!$E$136/12</f>
        <v>3333.3333333333335</v>
      </c>
      <c r="L58" s="27">
        <f>'[1]CONCENTRADOR-PARTIDA'!$E$136/12</f>
        <v>3333.3333333333335</v>
      </c>
      <c r="M58" s="27">
        <f>'[1]CONCENTRADOR-PARTIDA'!$E$136/12</f>
        <v>3333.3333333333335</v>
      </c>
      <c r="N58" s="27">
        <f>'[1]CONCENTRADOR-PARTIDA'!$E$136/12</f>
        <v>3333.3333333333335</v>
      </c>
      <c r="O58" s="28">
        <f>'[1]CONCENTRADOR-PARTIDA'!$E$136/12</f>
        <v>3333.3333333333335</v>
      </c>
    </row>
    <row r="59" spans="1:15" x14ac:dyDescent="0.2">
      <c r="A59" s="69"/>
      <c r="B59" s="70"/>
      <c r="C59" s="71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1:15" x14ac:dyDescent="0.2">
      <c r="A60" s="64">
        <v>3000</v>
      </c>
      <c r="B60" s="37" t="s">
        <v>64</v>
      </c>
      <c r="C60" s="29">
        <f t="shared" ref="C60:O60" si="21">C61+C66+C73+C78+C80+C85+C87+C91+C93</f>
        <v>24288264.630000003</v>
      </c>
      <c r="D60" s="29">
        <f t="shared" si="21"/>
        <v>2024022.0525</v>
      </c>
      <c r="E60" s="29">
        <f t="shared" si="21"/>
        <v>2024022.0525</v>
      </c>
      <c r="F60" s="29">
        <f t="shared" si="21"/>
        <v>2024022.0525</v>
      </c>
      <c r="G60" s="29">
        <f t="shared" si="21"/>
        <v>2024022.0525</v>
      </c>
      <c r="H60" s="29">
        <f t="shared" si="21"/>
        <v>2024022.0525</v>
      </c>
      <c r="I60" s="29">
        <f t="shared" si="21"/>
        <v>2024022.0525</v>
      </c>
      <c r="J60" s="29">
        <f t="shared" si="21"/>
        <v>2024022.0525</v>
      </c>
      <c r="K60" s="29">
        <f t="shared" si="21"/>
        <v>2024022.0525</v>
      </c>
      <c r="L60" s="29">
        <f t="shared" si="21"/>
        <v>2024022.0525</v>
      </c>
      <c r="M60" s="29">
        <f t="shared" si="21"/>
        <v>2024022.0525</v>
      </c>
      <c r="N60" s="29">
        <f t="shared" si="21"/>
        <v>2024022.0525</v>
      </c>
      <c r="O60" s="30">
        <f t="shared" si="21"/>
        <v>2024022.0525</v>
      </c>
    </row>
    <row r="61" spans="1:15" x14ac:dyDescent="0.2">
      <c r="A61" s="72">
        <v>3.1</v>
      </c>
      <c r="B61" s="61" t="s">
        <v>65</v>
      </c>
      <c r="C61" s="24">
        <f t="shared" ref="C61:O61" si="22">SUM(C62:C65)</f>
        <v>7710413.0000000009</v>
      </c>
      <c r="D61" s="24">
        <f t="shared" si="22"/>
        <v>642534.41666666674</v>
      </c>
      <c r="E61" s="24">
        <f t="shared" si="22"/>
        <v>642534.41666666674</v>
      </c>
      <c r="F61" s="24">
        <f t="shared" si="22"/>
        <v>642534.41666666674</v>
      </c>
      <c r="G61" s="24">
        <f t="shared" si="22"/>
        <v>642534.41666666674</v>
      </c>
      <c r="H61" s="24">
        <f t="shared" si="22"/>
        <v>642534.41666666674</v>
      </c>
      <c r="I61" s="24">
        <f t="shared" si="22"/>
        <v>642534.41666666674</v>
      </c>
      <c r="J61" s="24">
        <f t="shared" si="22"/>
        <v>642534.41666666674</v>
      </c>
      <c r="K61" s="24">
        <f t="shared" si="22"/>
        <v>642534.41666666674</v>
      </c>
      <c r="L61" s="24">
        <f t="shared" si="22"/>
        <v>642534.41666666674</v>
      </c>
      <c r="M61" s="24">
        <f t="shared" si="22"/>
        <v>642534.41666666674</v>
      </c>
      <c r="N61" s="24">
        <f t="shared" si="22"/>
        <v>642534.41666666674</v>
      </c>
      <c r="O61" s="25">
        <f t="shared" si="22"/>
        <v>642534.41666666674</v>
      </c>
    </row>
    <row r="62" spans="1:15" x14ac:dyDescent="0.2">
      <c r="A62" s="40">
        <v>3111</v>
      </c>
      <c r="B62" s="35" t="s">
        <v>66</v>
      </c>
      <c r="C62" s="26">
        <f t="shared" ref="C62:C65" si="23">SUM(D62:O62)</f>
        <v>7645413.0000000009</v>
      </c>
      <c r="D62" s="27">
        <f>'[1]CONCENTRADOR-PARTIDA'!$E$149/12</f>
        <v>637117.75000000012</v>
      </c>
      <c r="E62" s="27">
        <f>'[1]CONCENTRADOR-PARTIDA'!$E$149/12</f>
        <v>637117.75000000012</v>
      </c>
      <c r="F62" s="27">
        <f>'[1]CONCENTRADOR-PARTIDA'!$E$149/12</f>
        <v>637117.75000000012</v>
      </c>
      <c r="G62" s="27">
        <f>'[1]CONCENTRADOR-PARTIDA'!$E$149/12</f>
        <v>637117.75000000012</v>
      </c>
      <c r="H62" s="27">
        <f>'[1]CONCENTRADOR-PARTIDA'!$E$149/12</f>
        <v>637117.75000000012</v>
      </c>
      <c r="I62" s="27">
        <f>'[1]CONCENTRADOR-PARTIDA'!$E$149/12</f>
        <v>637117.75000000012</v>
      </c>
      <c r="J62" s="27">
        <f>'[1]CONCENTRADOR-PARTIDA'!$E$149/12</f>
        <v>637117.75000000012</v>
      </c>
      <c r="K62" s="27">
        <f>'[1]CONCENTRADOR-PARTIDA'!$E$149/12</f>
        <v>637117.75000000012</v>
      </c>
      <c r="L62" s="27">
        <f>'[1]CONCENTRADOR-PARTIDA'!$E$149/12</f>
        <v>637117.75000000012</v>
      </c>
      <c r="M62" s="27">
        <f>'[1]CONCENTRADOR-PARTIDA'!$E$149/12</f>
        <v>637117.75000000012</v>
      </c>
      <c r="N62" s="27">
        <f>'[1]CONCENTRADOR-PARTIDA'!$E$149/12</f>
        <v>637117.75000000012</v>
      </c>
      <c r="O62" s="28">
        <f>'[1]CONCENTRADOR-PARTIDA'!$E$149/12</f>
        <v>637117.75000000012</v>
      </c>
    </row>
    <row r="63" spans="1:15" x14ac:dyDescent="0.2">
      <c r="A63" s="40">
        <v>3131</v>
      </c>
      <c r="B63" s="35" t="s">
        <v>67</v>
      </c>
      <c r="C63" s="26">
        <f t="shared" si="23"/>
        <v>24999.999999999996</v>
      </c>
      <c r="D63" s="27">
        <f>'[1]CONCENTRADOR-PARTIDA'!$E$151/12</f>
        <v>2083.3333333333335</v>
      </c>
      <c r="E63" s="27">
        <f>'[1]CONCENTRADOR-PARTIDA'!$E$151/12</f>
        <v>2083.3333333333335</v>
      </c>
      <c r="F63" s="27">
        <f>'[1]CONCENTRADOR-PARTIDA'!$E$151/12</f>
        <v>2083.3333333333335</v>
      </c>
      <c r="G63" s="27">
        <f>'[1]CONCENTRADOR-PARTIDA'!$E$151/12</f>
        <v>2083.3333333333335</v>
      </c>
      <c r="H63" s="27">
        <f>'[1]CONCENTRADOR-PARTIDA'!$E$151/12</f>
        <v>2083.3333333333335</v>
      </c>
      <c r="I63" s="27">
        <f>'[1]CONCENTRADOR-PARTIDA'!$E$151/12</f>
        <v>2083.3333333333335</v>
      </c>
      <c r="J63" s="27">
        <f>'[1]CONCENTRADOR-PARTIDA'!$E$151/12</f>
        <v>2083.3333333333335</v>
      </c>
      <c r="K63" s="27">
        <f>'[1]CONCENTRADOR-PARTIDA'!$E$151/12</f>
        <v>2083.3333333333335</v>
      </c>
      <c r="L63" s="27">
        <f>'[1]CONCENTRADOR-PARTIDA'!$E$151/12</f>
        <v>2083.3333333333335</v>
      </c>
      <c r="M63" s="27">
        <f>'[1]CONCENTRADOR-PARTIDA'!$E$151/12</f>
        <v>2083.3333333333335</v>
      </c>
      <c r="N63" s="27">
        <f>'[1]CONCENTRADOR-PARTIDA'!$E$151/12</f>
        <v>2083.3333333333335</v>
      </c>
      <c r="O63" s="28">
        <f>'[1]CONCENTRADOR-PARTIDA'!$E$151/12</f>
        <v>2083.3333333333335</v>
      </c>
    </row>
    <row r="64" spans="1:15" x14ac:dyDescent="0.2">
      <c r="A64" s="40">
        <v>3141</v>
      </c>
      <c r="B64" s="35" t="s">
        <v>68</v>
      </c>
      <c r="C64" s="26">
        <f t="shared" si="23"/>
        <v>35000.000000000007</v>
      </c>
      <c r="D64" s="27">
        <f>'[1]CONCENTRADOR-PARTIDA'!$E$152/12</f>
        <v>2916.6666666666665</v>
      </c>
      <c r="E64" s="27">
        <f>'[1]CONCENTRADOR-PARTIDA'!$E$152/12</f>
        <v>2916.6666666666665</v>
      </c>
      <c r="F64" s="27">
        <f>'[1]CONCENTRADOR-PARTIDA'!$E$152/12</f>
        <v>2916.6666666666665</v>
      </c>
      <c r="G64" s="27">
        <f>'[1]CONCENTRADOR-PARTIDA'!$E$152/12</f>
        <v>2916.6666666666665</v>
      </c>
      <c r="H64" s="27">
        <f>'[1]CONCENTRADOR-PARTIDA'!$E$152/12</f>
        <v>2916.6666666666665</v>
      </c>
      <c r="I64" s="27">
        <f>'[1]CONCENTRADOR-PARTIDA'!$E$152/12</f>
        <v>2916.6666666666665</v>
      </c>
      <c r="J64" s="27">
        <f>'[1]CONCENTRADOR-PARTIDA'!$E$152/12</f>
        <v>2916.6666666666665</v>
      </c>
      <c r="K64" s="27">
        <f>'[1]CONCENTRADOR-PARTIDA'!$E$152/12</f>
        <v>2916.6666666666665</v>
      </c>
      <c r="L64" s="27">
        <f>'[1]CONCENTRADOR-PARTIDA'!$E$152/12</f>
        <v>2916.6666666666665</v>
      </c>
      <c r="M64" s="27">
        <f>'[1]CONCENTRADOR-PARTIDA'!$E$152/12</f>
        <v>2916.6666666666665</v>
      </c>
      <c r="N64" s="27">
        <f>'[1]CONCENTRADOR-PARTIDA'!$E$152/12</f>
        <v>2916.6666666666665</v>
      </c>
      <c r="O64" s="28">
        <f>'[1]CONCENTRADOR-PARTIDA'!$E$152/12</f>
        <v>2916.6666666666665</v>
      </c>
    </row>
    <row r="65" spans="1:15" x14ac:dyDescent="0.2">
      <c r="A65" s="40">
        <v>3151</v>
      </c>
      <c r="B65" s="35" t="s">
        <v>69</v>
      </c>
      <c r="C65" s="26">
        <f t="shared" si="23"/>
        <v>5000</v>
      </c>
      <c r="D65" s="27">
        <f>'[1]CONCENTRADOR-PARTIDA'!$E$153/12</f>
        <v>416.66666666666669</v>
      </c>
      <c r="E65" s="27">
        <f>'[1]CONCENTRADOR-PARTIDA'!$E$153/12</f>
        <v>416.66666666666669</v>
      </c>
      <c r="F65" s="27">
        <f>'[1]CONCENTRADOR-PARTIDA'!$E$153/12</f>
        <v>416.66666666666669</v>
      </c>
      <c r="G65" s="27">
        <f>'[1]CONCENTRADOR-PARTIDA'!$E$153/12</f>
        <v>416.66666666666669</v>
      </c>
      <c r="H65" s="27">
        <f>'[1]CONCENTRADOR-PARTIDA'!$E$153/12</f>
        <v>416.66666666666669</v>
      </c>
      <c r="I65" s="27">
        <f>'[1]CONCENTRADOR-PARTIDA'!$E$153/12</f>
        <v>416.66666666666669</v>
      </c>
      <c r="J65" s="27">
        <f>'[1]CONCENTRADOR-PARTIDA'!$E$153/12</f>
        <v>416.66666666666669</v>
      </c>
      <c r="K65" s="27">
        <f>'[1]CONCENTRADOR-PARTIDA'!$E$153/12</f>
        <v>416.66666666666669</v>
      </c>
      <c r="L65" s="27">
        <f>'[1]CONCENTRADOR-PARTIDA'!$E$153/12</f>
        <v>416.66666666666669</v>
      </c>
      <c r="M65" s="27">
        <f>'[1]CONCENTRADOR-PARTIDA'!$E$153/12</f>
        <v>416.66666666666669</v>
      </c>
      <c r="N65" s="27">
        <f>'[1]CONCENTRADOR-PARTIDA'!$E$153/12</f>
        <v>416.66666666666669</v>
      </c>
      <c r="O65" s="28">
        <f>'[1]CONCENTRADOR-PARTIDA'!$E$153/12</f>
        <v>416.66666666666669</v>
      </c>
    </row>
    <row r="66" spans="1:15" x14ac:dyDescent="0.2">
      <c r="A66" s="73">
        <v>3.2</v>
      </c>
      <c r="B66" s="38" t="s">
        <v>70</v>
      </c>
      <c r="C66" s="24">
        <f t="shared" ref="C66:O66" si="24">SUM(C67:C72)</f>
        <v>844000</v>
      </c>
      <c r="D66" s="24">
        <f t="shared" si="24"/>
        <v>70333.333333333343</v>
      </c>
      <c r="E66" s="24">
        <f t="shared" si="24"/>
        <v>70333.333333333343</v>
      </c>
      <c r="F66" s="24">
        <f t="shared" si="24"/>
        <v>70333.333333333343</v>
      </c>
      <c r="G66" s="24">
        <f t="shared" si="24"/>
        <v>70333.333333333343</v>
      </c>
      <c r="H66" s="24">
        <f t="shared" si="24"/>
        <v>70333.333333333343</v>
      </c>
      <c r="I66" s="24">
        <f t="shared" si="24"/>
        <v>70333.333333333343</v>
      </c>
      <c r="J66" s="24">
        <f t="shared" si="24"/>
        <v>70333.333333333343</v>
      </c>
      <c r="K66" s="24">
        <f t="shared" si="24"/>
        <v>70333.333333333343</v>
      </c>
      <c r="L66" s="24">
        <f t="shared" si="24"/>
        <v>70333.333333333343</v>
      </c>
      <c r="M66" s="24">
        <f t="shared" si="24"/>
        <v>70333.333333333343</v>
      </c>
      <c r="N66" s="24">
        <f t="shared" si="24"/>
        <v>70333.333333333343</v>
      </c>
      <c r="O66" s="25">
        <f t="shared" si="24"/>
        <v>70333.333333333343</v>
      </c>
    </row>
    <row r="67" spans="1:15" x14ac:dyDescent="0.2">
      <c r="A67" s="40">
        <v>3221</v>
      </c>
      <c r="B67" s="35" t="s">
        <v>71</v>
      </c>
      <c r="C67" s="26">
        <f t="shared" ref="C67:C72" si="25">SUM(D67:O67)</f>
        <v>129999.99999999999</v>
      </c>
      <c r="D67" s="27">
        <f>'[1]CONCENTRADOR-PARTIDA'!$E$159/12</f>
        <v>10833.333333333334</v>
      </c>
      <c r="E67" s="27">
        <f>'[1]CONCENTRADOR-PARTIDA'!$E$159/12</f>
        <v>10833.333333333334</v>
      </c>
      <c r="F67" s="27">
        <f>'[1]CONCENTRADOR-PARTIDA'!$E$159/12</f>
        <v>10833.333333333334</v>
      </c>
      <c r="G67" s="27">
        <f>'[1]CONCENTRADOR-PARTIDA'!$E$159/12</f>
        <v>10833.333333333334</v>
      </c>
      <c r="H67" s="27">
        <f>'[1]CONCENTRADOR-PARTIDA'!$E$159/12</f>
        <v>10833.333333333334</v>
      </c>
      <c r="I67" s="27">
        <f>'[1]CONCENTRADOR-PARTIDA'!$E$159/12</f>
        <v>10833.333333333334</v>
      </c>
      <c r="J67" s="27">
        <f>'[1]CONCENTRADOR-PARTIDA'!$E$159/12</f>
        <v>10833.333333333334</v>
      </c>
      <c r="K67" s="27">
        <f>'[1]CONCENTRADOR-PARTIDA'!$E$159/12</f>
        <v>10833.333333333334</v>
      </c>
      <c r="L67" s="27">
        <f>'[1]CONCENTRADOR-PARTIDA'!$E$159/12</f>
        <v>10833.333333333334</v>
      </c>
      <c r="M67" s="27">
        <f>'[1]CONCENTRADOR-PARTIDA'!$E$159/12</f>
        <v>10833.333333333334</v>
      </c>
      <c r="N67" s="27">
        <f>'[1]CONCENTRADOR-PARTIDA'!$E$159/12</f>
        <v>10833.333333333334</v>
      </c>
      <c r="O67" s="28">
        <f>'[1]CONCENTRADOR-PARTIDA'!$E$159/12</f>
        <v>10833.333333333334</v>
      </c>
    </row>
    <row r="68" spans="1:15" x14ac:dyDescent="0.2">
      <c r="A68" s="40">
        <v>3231</v>
      </c>
      <c r="B68" s="35" t="s">
        <v>72</v>
      </c>
      <c r="C68" s="26">
        <f t="shared" si="25"/>
        <v>150000</v>
      </c>
      <c r="D68" s="27">
        <f>'[1]CONCENTRADOR-PARTIDA'!$E$161/12</f>
        <v>12500</v>
      </c>
      <c r="E68" s="27">
        <f>'[1]CONCENTRADOR-PARTIDA'!$E$161/12</f>
        <v>12500</v>
      </c>
      <c r="F68" s="27">
        <f>'[1]CONCENTRADOR-PARTIDA'!$E$161/12</f>
        <v>12500</v>
      </c>
      <c r="G68" s="27">
        <f>'[1]CONCENTRADOR-PARTIDA'!$E$161/12</f>
        <v>12500</v>
      </c>
      <c r="H68" s="27">
        <f>'[1]CONCENTRADOR-PARTIDA'!$E$161/12</f>
        <v>12500</v>
      </c>
      <c r="I68" s="27">
        <f>'[1]CONCENTRADOR-PARTIDA'!$E$161/12</f>
        <v>12500</v>
      </c>
      <c r="J68" s="27">
        <f>'[1]CONCENTRADOR-PARTIDA'!$E$161/12</f>
        <v>12500</v>
      </c>
      <c r="K68" s="27">
        <f>'[1]CONCENTRADOR-PARTIDA'!$E$161/12</f>
        <v>12500</v>
      </c>
      <c r="L68" s="27">
        <f>'[1]CONCENTRADOR-PARTIDA'!$E$161/12</f>
        <v>12500</v>
      </c>
      <c r="M68" s="27">
        <f>'[1]CONCENTRADOR-PARTIDA'!$E$161/12</f>
        <v>12500</v>
      </c>
      <c r="N68" s="27">
        <f>'[1]CONCENTRADOR-PARTIDA'!$E$161/12</f>
        <v>12500</v>
      </c>
      <c r="O68" s="28">
        <f>'[1]CONCENTRADOR-PARTIDA'!$E$161/12</f>
        <v>12500</v>
      </c>
    </row>
    <row r="69" spans="1:15" x14ac:dyDescent="0.2">
      <c r="A69" s="40">
        <v>3251</v>
      </c>
      <c r="B69" s="35" t="s">
        <v>73</v>
      </c>
      <c r="C69" s="26">
        <f t="shared" si="25"/>
        <v>150000</v>
      </c>
      <c r="D69" s="27">
        <f>'[1]CONCENTRADOR-PARTIDA'!$E$162/12</f>
        <v>12500</v>
      </c>
      <c r="E69" s="27">
        <f>'[1]CONCENTRADOR-PARTIDA'!$E$162/12</f>
        <v>12500</v>
      </c>
      <c r="F69" s="27">
        <f>'[1]CONCENTRADOR-PARTIDA'!$E$162/12</f>
        <v>12500</v>
      </c>
      <c r="G69" s="27">
        <f>'[1]CONCENTRADOR-PARTIDA'!$E$162/12</f>
        <v>12500</v>
      </c>
      <c r="H69" s="27">
        <f>'[1]CONCENTRADOR-PARTIDA'!$E$162/12</f>
        <v>12500</v>
      </c>
      <c r="I69" s="27">
        <f>'[1]CONCENTRADOR-PARTIDA'!$E$162/12</f>
        <v>12500</v>
      </c>
      <c r="J69" s="27">
        <f>'[1]CONCENTRADOR-PARTIDA'!$E$162/12</f>
        <v>12500</v>
      </c>
      <c r="K69" s="27">
        <f>'[1]CONCENTRADOR-PARTIDA'!$E$162/12</f>
        <v>12500</v>
      </c>
      <c r="L69" s="27">
        <f>'[1]CONCENTRADOR-PARTIDA'!$E$162/12</f>
        <v>12500</v>
      </c>
      <c r="M69" s="27">
        <f>'[1]CONCENTRADOR-PARTIDA'!$E$162/12</f>
        <v>12500</v>
      </c>
      <c r="N69" s="27">
        <f>'[1]CONCENTRADOR-PARTIDA'!$E$162/12</f>
        <v>12500</v>
      </c>
      <c r="O69" s="28">
        <f>'[1]CONCENTRADOR-PARTIDA'!$E$162/12</f>
        <v>12500</v>
      </c>
    </row>
    <row r="70" spans="1:15" ht="31.5" x14ac:dyDescent="0.2">
      <c r="A70" s="40">
        <v>3261</v>
      </c>
      <c r="B70" s="35" t="s">
        <v>74</v>
      </c>
      <c r="C70" s="26">
        <f t="shared" si="25"/>
        <v>99999.999999999985</v>
      </c>
      <c r="D70" s="27">
        <f>'[1]CONCENTRADOR-PARTIDA'!$E$163/12</f>
        <v>8333.3333333333339</v>
      </c>
      <c r="E70" s="27">
        <f>'[1]CONCENTRADOR-PARTIDA'!$E$163/12</f>
        <v>8333.3333333333339</v>
      </c>
      <c r="F70" s="27">
        <f>'[1]CONCENTRADOR-PARTIDA'!$E$163/12</f>
        <v>8333.3333333333339</v>
      </c>
      <c r="G70" s="27">
        <f>'[1]CONCENTRADOR-PARTIDA'!$E$163/12</f>
        <v>8333.3333333333339</v>
      </c>
      <c r="H70" s="27">
        <f>'[1]CONCENTRADOR-PARTIDA'!$E$163/12</f>
        <v>8333.3333333333339</v>
      </c>
      <c r="I70" s="27">
        <f>'[1]CONCENTRADOR-PARTIDA'!$E$163/12</f>
        <v>8333.3333333333339</v>
      </c>
      <c r="J70" s="27">
        <f>'[1]CONCENTRADOR-PARTIDA'!$E$163/12</f>
        <v>8333.3333333333339</v>
      </c>
      <c r="K70" s="27">
        <f>'[1]CONCENTRADOR-PARTIDA'!$E$163/12</f>
        <v>8333.3333333333339</v>
      </c>
      <c r="L70" s="27">
        <f>'[1]CONCENTRADOR-PARTIDA'!$E$163/12</f>
        <v>8333.3333333333339</v>
      </c>
      <c r="M70" s="27">
        <f>'[1]CONCENTRADOR-PARTIDA'!$E$163/12</f>
        <v>8333.3333333333339</v>
      </c>
      <c r="N70" s="27">
        <f>'[1]CONCENTRADOR-PARTIDA'!$E$163/12</f>
        <v>8333.3333333333339</v>
      </c>
      <c r="O70" s="28">
        <f>'[1]CONCENTRADOR-PARTIDA'!$E$163/12</f>
        <v>8333.3333333333339</v>
      </c>
    </row>
    <row r="71" spans="1:15" x14ac:dyDescent="0.2">
      <c r="A71" s="40">
        <v>3271</v>
      </c>
      <c r="B71" s="35" t="s">
        <v>75</v>
      </c>
      <c r="C71" s="26">
        <f t="shared" si="25"/>
        <v>13999.999999999998</v>
      </c>
      <c r="D71" s="27">
        <f>'[1]CONCENTRADOR-PARTIDA'!$E$164/12</f>
        <v>1166.6666666666667</v>
      </c>
      <c r="E71" s="27">
        <f>'[1]CONCENTRADOR-PARTIDA'!$E$164/12</f>
        <v>1166.6666666666667</v>
      </c>
      <c r="F71" s="27">
        <f>'[1]CONCENTRADOR-PARTIDA'!$E$164/12</f>
        <v>1166.6666666666667</v>
      </c>
      <c r="G71" s="27">
        <f>'[1]CONCENTRADOR-PARTIDA'!$E$164/12</f>
        <v>1166.6666666666667</v>
      </c>
      <c r="H71" s="27">
        <f>'[1]CONCENTRADOR-PARTIDA'!$E$164/12</f>
        <v>1166.6666666666667</v>
      </c>
      <c r="I71" s="27">
        <f>'[1]CONCENTRADOR-PARTIDA'!$E$164/12</f>
        <v>1166.6666666666667</v>
      </c>
      <c r="J71" s="27">
        <f>'[1]CONCENTRADOR-PARTIDA'!$E$164/12</f>
        <v>1166.6666666666667</v>
      </c>
      <c r="K71" s="27">
        <f>'[1]CONCENTRADOR-PARTIDA'!$E$164/12</f>
        <v>1166.6666666666667</v>
      </c>
      <c r="L71" s="27">
        <f>'[1]CONCENTRADOR-PARTIDA'!$E$164/12</f>
        <v>1166.6666666666667</v>
      </c>
      <c r="M71" s="27">
        <f>'[1]CONCENTRADOR-PARTIDA'!$E$164/12</f>
        <v>1166.6666666666667</v>
      </c>
      <c r="N71" s="27">
        <f>'[1]CONCENTRADOR-PARTIDA'!$E$164/12</f>
        <v>1166.6666666666667</v>
      </c>
      <c r="O71" s="28">
        <f>'[1]CONCENTRADOR-PARTIDA'!$E$164/12</f>
        <v>1166.6666666666667</v>
      </c>
    </row>
    <row r="72" spans="1:15" x14ac:dyDescent="0.2">
      <c r="A72" s="40">
        <v>3291</v>
      </c>
      <c r="B72" s="35" t="s">
        <v>76</v>
      </c>
      <c r="C72" s="26">
        <f t="shared" si="25"/>
        <v>300000</v>
      </c>
      <c r="D72" s="27">
        <f>'[1]CONCENTRADOR-PARTIDA'!$E$165/12</f>
        <v>25000</v>
      </c>
      <c r="E72" s="27">
        <f>'[1]CONCENTRADOR-PARTIDA'!$E$165/12</f>
        <v>25000</v>
      </c>
      <c r="F72" s="27">
        <f>'[1]CONCENTRADOR-PARTIDA'!$E$165/12</f>
        <v>25000</v>
      </c>
      <c r="G72" s="27">
        <f>'[1]CONCENTRADOR-PARTIDA'!$E$165/12</f>
        <v>25000</v>
      </c>
      <c r="H72" s="27">
        <f>'[1]CONCENTRADOR-PARTIDA'!$E$165/12</f>
        <v>25000</v>
      </c>
      <c r="I72" s="27">
        <f>'[1]CONCENTRADOR-PARTIDA'!$E$165/12</f>
        <v>25000</v>
      </c>
      <c r="J72" s="27">
        <f>'[1]CONCENTRADOR-PARTIDA'!$E$165/12</f>
        <v>25000</v>
      </c>
      <c r="K72" s="27">
        <f>'[1]CONCENTRADOR-PARTIDA'!$E$165/12</f>
        <v>25000</v>
      </c>
      <c r="L72" s="27">
        <f>'[1]CONCENTRADOR-PARTIDA'!$E$165/12</f>
        <v>25000</v>
      </c>
      <c r="M72" s="27">
        <f>'[1]CONCENTRADOR-PARTIDA'!$E$165/12</f>
        <v>25000</v>
      </c>
      <c r="N72" s="27">
        <f>'[1]CONCENTRADOR-PARTIDA'!$E$165/12</f>
        <v>25000</v>
      </c>
      <c r="O72" s="28">
        <f>'[1]CONCENTRADOR-PARTIDA'!$E$165/12</f>
        <v>25000</v>
      </c>
    </row>
    <row r="73" spans="1:15" ht="31.5" x14ac:dyDescent="0.2">
      <c r="A73" s="67">
        <v>3.3</v>
      </c>
      <c r="B73" s="38" t="s">
        <v>77</v>
      </c>
      <c r="C73" s="24">
        <f t="shared" ref="C73:O73" si="26">SUM(C74:C77)</f>
        <v>145000</v>
      </c>
      <c r="D73" s="24">
        <f t="shared" si="26"/>
        <v>12083.333333333332</v>
      </c>
      <c r="E73" s="24">
        <f t="shared" si="26"/>
        <v>12083.333333333332</v>
      </c>
      <c r="F73" s="24">
        <f t="shared" si="26"/>
        <v>12083.333333333332</v>
      </c>
      <c r="G73" s="24">
        <f t="shared" si="26"/>
        <v>12083.333333333332</v>
      </c>
      <c r="H73" s="24">
        <f t="shared" si="26"/>
        <v>12083.333333333332</v>
      </c>
      <c r="I73" s="24">
        <f t="shared" si="26"/>
        <v>12083.333333333332</v>
      </c>
      <c r="J73" s="24">
        <f t="shared" si="26"/>
        <v>12083.333333333332</v>
      </c>
      <c r="K73" s="24">
        <f t="shared" si="26"/>
        <v>12083.333333333332</v>
      </c>
      <c r="L73" s="24">
        <f t="shared" si="26"/>
        <v>12083.333333333332</v>
      </c>
      <c r="M73" s="24">
        <f t="shared" si="26"/>
        <v>12083.333333333332</v>
      </c>
      <c r="N73" s="24">
        <f t="shared" si="26"/>
        <v>12083.333333333332</v>
      </c>
      <c r="O73" s="25">
        <f t="shared" si="26"/>
        <v>12083.333333333332</v>
      </c>
    </row>
    <row r="74" spans="1:15" ht="31.5" x14ac:dyDescent="0.2">
      <c r="A74" s="40">
        <v>3311</v>
      </c>
      <c r="B74" s="35" t="s">
        <v>78</v>
      </c>
      <c r="C74" s="26">
        <f t="shared" ref="C74:C77" si="27">SUM(D74:O74)</f>
        <v>21999.999999999996</v>
      </c>
      <c r="D74" s="27">
        <f>'[1]CONCENTRADOR-PARTIDA'!$E$167/12</f>
        <v>1833.3333333333333</v>
      </c>
      <c r="E74" s="27">
        <f>'[1]CONCENTRADOR-PARTIDA'!$E$167/12</f>
        <v>1833.3333333333333</v>
      </c>
      <c r="F74" s="27">
        <f>'[1]CONCENTRADOR-PARTIDA'!$E$167/12</f>
        <v>1833.3333333333333</v>
      </c>
      <c r="G74" s="27">
        <f>'[1]CONCENTRADOR-PARTIDA'!$E$167/12</f>
        <v>1833.3333333333333</v>
      </c>
      <c r="H74" s="27">
        <f>'[1]CONCENTRADOR-PARTIDA'!$E$167/12</f>
        <v>1833.3333333333333</v>
      </c>
      <c r="I74" s="27">
        <f>'[1]CONCENTRADOR-PARTIDA'!$E$167/12</f>
        <v>1833.3333333333333</v>
      </c>
      <c r="J74" s="27">
        <f>'[1]CONCENTRADOR-PARTIDA'!$E$167/12</f>
        <v>1833.3333333333333</v>
      </c>
      <c r="K74" s="27">
        <f>'[1]CONCENTRADOR-PARTIDA'!$E$167/12</f>
        <v>1833.3333333333333</v>
      </c>
      <c r="L74" s="27">
        <f>'[1]CONCENTRADOR-PARTIDA'!$E$167/12</f>
        <v>1833.3333333333333</v>
      </c>
      <c r="M74" s="27">
        <f>'[1]CONCENTRADOR-PARTIDA'!$E$167/12</f>
        <v>1833.3333333333333</v>
      </c>
      <c r="N74" s="27">
        <f>'[1]CONCENTRADOR-PARTIDA'!$E$167/12</f>
        <v>1833.3333333333333</v>
      </c>
      <c r="O74" s="28">
        <f>'[1]CONCENTRADOR-PARTIDA'!$E$167/12</f>
        <v>1833.3333333333333</v>
      </c>
    </row>
    <row r="75" spans="1:15" ht="31.5" x14ac:dyDescent="0.2">
      <c r="A75" s="40">
        <v>3331</v>
      </c>
      <c r="B75" s="35" t="s">
        <v>79</v>
      </c>
      <c r="C75" s="26">
        <f t="shared" si="27"/>
        <v>13000.000000000002</v>
      </c>
      <c r="D75" s="27">
        <f>'[1]CONCENTRADOR-PARTIDA'!$E$169/12</f>
        <v>1083.3333333333333</v>
      </c>
      <c r="E75" s="27">
        <f>'[1]CONCENTRADOR-PARTIDA'!$E$169/12</f>
        <v>1083.3333333333333</v>
      </c>
      <c r="F75" s="27">
        <f>'[1]CONCENTRADOR-PARTIDA'!$E$169/12</f>
        <v>1083.3333333333333</v>
      </c>
      <c r="G75" s="27">
        <f>'[1]CONCENTRADOR-PARTIDA'!$E$169/12</f>
        <v>1083.3333333333333</v>
      </c>
      <c r="H75" s="27">
        <f>'[1]CONCENTRADOR-PARTIDA'!$E$169/12</f>
        <v>1083.3333333333333</v>
      </c>
      <c r="I75" s="27">
        <f>'[1]CONCENTRADOR-PARTIDA'!$E$169/12</f>
        <v>1083.3333333333333</v>
      </c>
      <c r="J75" s="27">
        <f>'[1]CONCENTRADOR-PARTIDA'!$E$169/12</f>
        <v>1083.3333333333333</v>
      </c>
      <c r="K75" s="27">
        <f>'[1]CONCENTRADOR-PARTIDA'!$E$169/12</f>
        <v>1083.3333333333333</v>
      </c>
      <c r="L75" s="27">
        <f>'[1]CONCENTRADOR-PARTIDA'!$E$169/12</f>
        <v>1083.3333333333333</v>
      </c>
      <c r="M75" s="27">
        <f>'[1]CONCENTRADOR-PARTIDA'!$E$169/12</f>
        <v>1083.3333333333333</v>
      </c>
      <c r="N75" s="27">
        <f>'[1]CONCENTRADOR-PARTIDA'!$E$169/12</f>
        <v>1083.3333333333333</v>
      </c>
      <c r="O75" s="28">
        <f>'[1]CONCENTRADOR-PARTIDA'!$E$169/12</f>
        <v>1083.3333333333333</v>
      </c>
    </row>
    <row r="76" spans="1:15" ht="31.5" x14ac:dyDescent="0.2">
      <c r="A76" s="40">
        <v>3361</v>
      </c>
      <c r="B76" s="35" t="s">
        <v>80</v>
      </c>
      <c r="C76" s="26">
        <f t="shared" si="27"/>
        <v>60000</v>
      </c>
      <c r="D76" s="27">
        <f>'[1]CONCENTRADOR-PARTIDA'!$E$172/12</f>
        <v>5000</v>
      </c>
      <c r="E76" s="27">
        <f>'[1]CONCENTRADOR-PARTIDA'!$E$172/12</f>
        <v>5000</v>
      </c>
      <c r="F76" s="27">
        <f>'[1]CONCENTRADOR-PARTIDA'!$E$172/12</f>
        <v>5000</v>
      </c>
      <c r="G76" s="27">
        <f>'[1]CONCENTRADOR-PARTIDA'!$E$172/12</f>
        <v>5000</v>
      </c>
      <c r="H76" s="27">
        <f>'[1]CONCENTRADOR-PARTIDA'!$E$172/12</f>
        <v>5000</v>
      </c>
      <c r="I76" s="27">
        <f>'[1]CONCENTRADOR-PARTIDA'!$E$172/12</f>
        <v>5000</v>
      </c>
      <c r="J76" s="27">
        <f>'[1]CONCENTRADOR-PARTIDA'!$E$172/12</f>
        <v>5000</v>
      </c>
      <c r="K76" s="27">
        <f>'[1]CONCENTRADOR-PARTIDA'!$E$172/12</f>
        <v>5000</v>
      </c>
      <c r="L76" s="27">
        <f>'[1]CONCENTRADOR-PARTIDA'!$E$172/12</f>
        <v>5000</v>
      </c>
      <c r="M76" s="27">
        <f>'[1]CONCENTRADOR-PARTIDA'!$E$172/12</f>
        <v>5000</v>
      </c>
      <c r="N76" s="27">
        <f>'[1]CONCENTRADOR-PARTIDA'!$E$172/12</f>
        <v>5000</v>
      </c>
      <c r="O76" s="28">
        <f>'[1]CONCENTRADOR-PARTIDA'!$E$172/12</f>
        <v>5000</v>
      </c>
    </row>
    <row r="77" spans="1:15" ht="31.5" x14ac:dyDescent="0.2">
      <c r="A77" s="40">
        <v>3391</v>
      </c>
      <c r="B77" s="35" t="s">
        <v>81</v>
      </c>
      <c r="C77" s="26">
        <f t="shared" si="27"/>
        <v>49999.999999999993</v>
      </c>
      <c r="D77" s="27">
        <f>'[1]CONCENTRADOR-PARTIDA'!$E$173/12</f>
        <v>4166.666666666667</v>
      </c>
      <c r="E77" s="27">
        <f>'[1]CONCENTRADOR-PARTIDA'!$E$173/12</f>
        <v>4166.666666666667</v>
      </c>
      <c r="F77" s="27">
        <f>'[1]CONCENTRADOR-PARTIDA'!$E$173/12</f>
        <v>4166.666666666667</v>
      </c>
      <c r="G77" s="27">
        <f>'[1]CONCENTRADOR-PARTIDA'!$E$173/12</f>
        <v>4166.666666666667</v>
      </c>
      <c r="H77" s="27">
        <f>'[1]CONCENTRADOR-PARTIDA'!$E$173/12</f>
        <v>4166.666666666667</v>
      </c>
      <c r="I77" s="27">
        <f>'[1]CONCENTRADOR-PARTIDA'!$E$173/12</f>
        <v>4166.666666666667</v>
      </c>
      <c r="J77" s="27">
        <f>'[1]CONCENTRADOR-PARTIDA'!$E$173/12</f>
        <v>4166.666666666667</v>
      </c>
      <c r="K77" s="27">
        <f>'[1]CONCENTRADOR-PARTIDA'!$E$173/12</f>
        <v>4166.666666666667</v>
      </c>
      <c r="L77" s="27">
        <f>'[1]CONCENTRADOR-PARTIDA'!$E$173/12</f>
        <v>4166.666666666667</v>
      </c>
      <c r="M77" s="27">
        <f>'[1]CONCENTRADOR-PARTIDA'!$E$173/12</f>
        <v>4166.666666666667</v>
      </c>
      <c r="N77" s="27">
        <f>'[1]CONCENTRADOR-PARTIDA'!$E$173/12</f>
        <v>4166.666666666667</v>
      </c>
      <c r="O77" s="28">
        <f>'[1]CONCENTRADOR-PARTIDA'!$E$173/12</f>
        <v>4166.666666666667</v>
      </c>
    </row>
    <row r="78" spans="1:15" ht="31.5" x14ac:dyDescent="0.2">
      <c r="A78" s="74">
        <v>3.4</v>
      </c>
      <c r="B78" s="38" t="s">
        <v>82</v>
      </c>
      <c r="C78" s="24">
        <f t="shared" ref="C78:O78" si="28">SUM(C79:C79)</f>
        <v>39000</v>
      </c>
      <c r="D78" s="24">
        <f t="shared" si="28"/>
        <v>3250</v>
      </c>
      <c r="E78" s="24">
        <f t="shared" si="28"/>
        <v>3250</v>
      </c>
      <c r="F78" s="24">
        <f t="shared" si="28"/>
        <v>3250</v>
      </c>
      <c r="G78" s="24">
        <f t="shared" si="28"/>
        <v>3250</v>
      </c>
      <c r="H78" s="24">
        <f t="shared" si="28"/>
        <v>3250</v>
      </c>
      <c r="I78" s="24">
        <f t="shared" si="28"/>
        <v>3250</v>
      </c>
      <c r="J78" s="24">
        <f t="shared" si="28"/>
        <v>3250</v>
      </c>
      <c r="K78" s="24">
        <f t="shared" si="28"/>
        <v>3250</v>
      </c>
      <c r="L78" s="24">
        <f t="shared" si="28"/>
        <v>3250</v>
      </c>
      <c r="M78" s="24">
        <f t="shared" si="28"/>
        <v>3250</v>
      </c>
      <c r="N78" s="24">
        <f t="shared" si="28"/>
        <v>3250</v>
      </c>
      <c r="O78" s="25">
        <f t="shared" si="28"/>
        <v>3250</v>
      </c>
    </row>
    <row r="79" spans="1:15" x14ac:dyDescent="0.2">
      <c r="A79" s="40">
        <v>3451</v>
      </c>
      <c r="B79" s="35" t="s">
        <v>83</v>
      </c>
      <c r="C79" s="26">
        <f t="shared" ref="C79" si="29">SUM(D79:O79)</f>
        <v>39000</v>
      </c>
      <c r="D79" s="27">
        <f>'[1]CONCENTRADOR-PARTIDA'!$E$179/12</f>
        <v>3250</v>
      </c>
      <c r="E79" s="27">
        <f>'[1]CONCENTRADOR-PARTIDA'!$E$179/12</f>
        <v>3250</v>
      </c>
      <c r="F79" s="27">
        <f>'[1]CONCENTRADOR-PARTIDA'!$E$179/12</f>
        <v>3250</v>
      </c>
      <c r="G79" s="27">
        <f>'[1]CONCENTRADOR-PARTIDA'!$E$179/12</f>
        <v>3250</v>
      </c>
      <c r="H79" s="27">
        <f>'[1]CONCENTRADOR-PARTIDA'!$E$179/12</f>
        <v>3250</v>
      </c>
      <c r="I79" s="27">
        <f>'[1]CONCENTRADOR-PARTIDA'!$E$179/12</f>
        <v>3250</v>
      </c>
      <c r="J79" s="27">
        <f>'[1]CONCENTRADOR-PARTIDA'!$E$179/12</f>
        <v>3250</v>
      </c>
      <c r="K79" s="27">
        <f>'[1]CONCENTRADOR-PARTIDA'!$E$179/12</f>
        <v>3250</v>
      </c>
      <c r="L79" s="27">
        <f>'[1]CONCENTRADOR-PARTIDA'!$E$179/12</f>
        <v>3250</v>
      </c>
      <c r="M79" s="27">
        <f>'[1]CONCENTRADOR-PARTIDA'!$E$179/12</f>
        <v>3250</v>
      </c>
      <c r="N79" s="27">
        <f>'[1]CONCENTRADOR-PARTIDA'!$E$179/12</f>
        <v>3250</v>
      </c>
      <c r="O79" s="28">
        <f>'[1]CONCENTRADOR-PARTIDA'!$E$179/12</f>
        <v>3250</v>
      </c>
    </row>
    <row r="80" spans="1:15" ht="31.5" x14ac:dyDescent="0.2">
      <c r="A80" s="75">
        <v>3.5</v>
      </c>
      <c r="B80" s="38" t="s">
        <v>84</v>
      </c>
      <c r="C80" s="24">
        <f t="shared" ref="C80:O80" si="30">SUM(C81:C84)</f>
        <v>702000</v>
      </c>
      <c r="D80" s="24">
        <f t="shared" si="30"/>
        <v>58500</v>
      </c>
      <c r="E80" s="24">
        <f t="shared" si="30"/>
        <v>58500</v>
      </c>
      <c r="F80" s="24">
        <f t="shared" si="30"/>
        <v>58500</v>
      </c>
      <c r="G80" s="24">
        <f t="shared" si="30"/>
        <v>58500</v>
      </c>
      <c r="H80" s="24">
        <f t="shared" si="30"/>
        <v>58500</v>
      </c>
      <c r="I80" s="24">
        <f t="shared" si="30"/>
        <v>58500</v>
      </c>
      <c r="J80" s="24">
        <f t="shared" si="30"/>
        <v>58500</v>
      </c>
      <c r="K80" s="24">
        <f t="shared" si="30"/>
        <v>58500</v>
      </c>
      <c r="L80" s="24">
        <f t="shared" si="30"/>
        <v>58500</v>
      </c>
      <c r="M80" s="24">
        <f t="shared" si="30"/>
        <v>58500</v>
      </c>
      <c r="N80" s="24">
        <f t="shared" si="30"/>
        <v>58500</v>
      </c>
      <c r="O80" s="25">
        <f t="shared" si="30"/>
        <v>58500</v>
      </c>
    </row>
    <row r="81" spans="1:15" ht="31.5" x14ac:dyDescent="0.2">
      <c r="A81" s="40">
        <v>3531</v>
      </c>
      <c r="B81" s="35" t="s">
        <v>85</v>
      </c>
      <c r="C81" s="26">
        <f t="shared" ref="C81:C84" si="31">SUM(D81:O81)</f>
        <v>16000.000000000002</v>
      </c>
      <c r="D81" s="27">
        <f>'[1]CONCENTRADOR-PARTIDA'!$E$185/12</f>
        <v>1333.3333333333333</v>
      </c>
      <c r="E81" s="27">
        <f>'[1]CONCENTRADOR-PARTIDA'!$E$185/12</f>
        <v>1333.3333333333333</v>
      </c>
      <c r="F81" s="27">
        <f>'[1]CONCENTRADOR-PARTIDA'!$E$185/12</f>
        <v>1333.3333333333333</v>
      </c>
      <c r="G81" s="27">
        <f>'[1]CONCENTRADOR-PARTIDA'!$E$185/12</f>
        <v>1333.3333333333333</v>
      </c>
      <c r="H81" s="27">
        <f>'[1]CONCENTRADOR-PARTIDA'!$E$185/12</f>
        <v>1333.3333333333333</v>
      </c>
      <c r="I81" s="27">
        <f>'[1]CONCENTRADOR-PARTIDA'!$E$185/12</f>
        <v>1333.3333333333333</v>
      </c>
      <c r="J81" s="27">
        <f>'[1]CONCENTRADOR-PARTIDA'!$E$185/12</f>
        <v>1333.3333333333333</v>
      </c>
      <c r="K81" s="27">
        <f>'[1]CONCENTRADOR-PARTIDA'!$E$185/12</f>
        <v>1333.3333333333333</v>
      </c>
      <c r="L81" s="27">
        <f>'[1]CONCENTRADOR-PARTIDA'!$E$185/12</f>
        <v>1333.3333333333333</v>
      </c>
      <c r="M81" s="27">
        <f>'[1]CONCENTRADOR-PARTIDA'!$E$185/12</f>
        <v>1333.3333333333333</v>
      </c>
      <c r="N81" s="27">
        <f>'[1]CONCENTRADOR-PARTIDA'!$E$185/12</f>
        <v>1333.3333333333333</v>
      </c>
      <c r="O81" s="28">
        <f>'[1]CONCENTRADOR-PARTIDA'!$E$185/12</f>
        <v>1333.3333333333333</v>
      </c>
    </row>
    <row r="82" spans="1:15" ht="47.25" x14ac:dyDescent="0.2">
      <c r="A82" s="40">
        <v>3541</v>
      </c>
      <c r="B82" s="35" t="s">
        <v>129</v>
      </c>
      <c r="C82" s="26">
        <f t="shared" si="31"/>
        <v>3000</v>
      </c>
      <c r="D82" s="27">
        <f>'[1]CONCENTRADOR-PARTIDA'!$E$186/12</f>
        <v>250</v>
      </c>
      <c r="E82" s="27">
        <f>'[1]CONCENTRADOR-PARTIDA'!$E$186/12</f>
        <v>250</v>
      </c>
      <c r="F82" s="27">
        <f>'[1]CONCENTRADOR-PARTIDA'!$E$186/12</f>
        <v>250</v>
      </c>
      <c r="G82" s="27">
        <f>'[1]CONCENTRADOR-PARTIDA'!$E$186/12</f>
        <v>250</v>
      </c>
      <c r="H82" s="27">
        <f>'[1]CONCENTRADOR-PARTIDA'!$E$186/12</f>
        <v>250</v>
      </c>
      <c r="I82" s="27">
        <f>'[1]CONCENTRADOR-PARTIDA'!$E$186/12</f>
        <v>250</v>
      </c>
      <c r="J82" s="27">
        <f>'[1]CONCENTRADOR-PARTIDA'!$E$186/12</f>
        <v>250</v>
      </c>
      <c r="K82" s="27">
        <f>'[1]CONCENTRADOR-PARTIDA'!$E$186/12</f>
        <v>250</v>
      </c>
      <c r="L82" s="27">
        <f>'[1]CONCENTRADOR-PARTIDA'!$E$186/12</f>
        <v>250</v>
      </c>
      <c r="M82" s="27">
        <f>'[1]CONCENTRADOR-PARTIDA'!$E$186/12</f>
        <v>250</v>
      </c>
      <c r="N82" s="27">
        <f>'[1]CONCENTRADOR-PARTIDA'!$E$186/12</f>
        <v>250</v>
      </c>
      <c r="O82" s="28">
        <f>'[1]CONCENTRADOR-PARTIDA'!$E$186/12</f>
        <v>250</v>
      </c>
    </row>
    <row r="83" spans="1:15" x14ac:dyDescent="0.2">
      <c r="A83" s="40">
        <v>3551</v>
      </c>
      <c r="B83" s="35" t="s">
        <v>86</v>
      </c>
      <c r="C83" s="26">
        <f t="shared" si="31"/>
        <v>600000</v>
      </c>
      <c r="D83" s="27">
        <f>'[1]CONCENTRADOR-PARTIDA'!$E$187/12</f>
        <v>50000</v>
      </c>
      <c r="E83" s="27">
        <f>'[1]CONCENTRADOR-PARTIDA'!$E$187/12</f>
        <v>50000</v>
      </c>
      <c r="F83" s="27">
        <f>'[1]CONCENTRADOR-PARTIDA'!$E$187/12</f>
        <v>50000</v>
      </c>
      <c r="G83" s="27">
        <f>'[1]CONCENTRADOR-PARTIDA'!$E$187/12</f>
        <v>50000</v>
      </c>
      <c r="H83" s="27">
        <f>'[1]CONCENTRADOR-PARTIDA'!$E$187/12</f>
        <v>50000</v>
      </c>
      <c r="I83" s="27">
        <f>'[1]CONCENTRADOR-PARTIDA'!$E$187/12</f>
        <v>50000</v>
      </c>
      <c r="J83" s="27">
        <f>'[1]CONCENTRADOR-PARTIDA'!$E$187/12</f>
        <v>50000</v>
      </c>
      <c r="K83" s="27">
        <f>'[1]CONCENTRADOR-PARTIDA'!$E$187/12</f>
        <v>50000</v>
      </c>
      <c r="L83" s="27">
        <f>'[1]CONCENTRADOR-PARTIDA'!$E$187/12</f>
        <v>50000</v>
      </c>
      <c r="M83" s="27">
        <f>'[1]CONCENTRADOR-PARTIDA'!$E$187/12</f>
        <v>50000</v>
      </c>
      <c r="N83" s="27">
        <f>'[1]CONCENTRADOR-PARTIDA'!$E$187/12</f>
        <v>50000</v>
      </c>
      <c r="O83" s="28">
        <f>'[1]CONCENTRADOR-PARTIDA'!$E$187/12</f>
        <v>50000</v>
      </c>
    </row>
    <row r="84" spans="1:15" ht="31.5" x14ac:dyDescent="0.2">
      <c r="A84" s="40">
        <v>3571</v>
      </c>
      <c r="B84" s="35" t="s">
        <v>87</v>
      </c>
      <c r="C84" s="26">
        <f t="shared" si="31"/>
        <v>83000</v>
      </c>
      <c r="D84" s="27">
        <f>'[1]CONCENTRADOR-PARTIDA'!$E$189/12</f>
        <v>6916.666666666667</v>
      </c>
      <c r="E84" s="27">
        <f>'[1]CONCENTRADOR-PARTIDA'!$E$189/12</f>
        <v>6916.666666666667</v>
      </c>
      <c r="F84" s="27">
        <f>'[1]CONCENTRADOR-PARTIDA'!$E$189/12</f>
        <v>6916.666666666667</v>
      </c>
      <c r="G84" s="27">
        <f>'[1]CONCENTRADOR-PARTIDA'!$E$189/12</f>
        <v>6916.666666666667</v>
      </c>
      <c r="H84" s="27">
        <f>'[1]CONCENTRADOR-PARTIDA'!$E$189/12</f>
        <v>6916.666666666667</v>
      </c>
      <c r="I84" s="27">
        <f>'[1]CONCENTRADOR-PARTIDA'!$E$189/12</f>
        <v>6916.666666666667</v>
      </c>
      <c r="J84" s="27">
        <f>'[1]CONCENTRADOR-PARTIDA'!$E$189/12</f>
        <v>6916.666666666667</v>
      </c>
      <c r="K84" s="27">
        <f>'[1]CONCENTRADOR-PARTIDA'!$E$189/12</f>
        <v>6916.666666666667</v>
      </c>
      <c r="L84" s="27">
        <f>'[1]CONCENTRADOR-PARTIDA'!$E$189/12</f>
        <v>6916.666666666667</v>
      </c>
      <c r="M84" s="27">
        <f>'[1]CONCENTRADOR-PARTIDA'!$E$189/12</f>
        <v>6916.666666666667</v>
      </c>
      <c r="N84" s="27">
        <f>'[1]CONCENTRADOR-PARTIDA'!$E$189/12</f>
        <v>6916.666666666667</v>
      </c>
      <c r="O84" s="28">
        <f>'[1]CONCENTRADOR-PARTIDA'!$E$189/12</f>
        <v>6916.666666666667</v>
      </c>
    </row>
    <row r="85" spans="1:15" ht="31.5" x14ac:dyDescent="0.2">
      <c r="A85" s="76">
        <v>3.6</v>
      </c>
      <c r="B85" s="38" t="s">
        <v>88</v>
      </c>
      <c r="C85" s="24">
        <f t="shared" ref="C85:O85" si="32">SUM(C86:C86)</f>
        <v>399999.99999999994</v>
      </c>
      <c r="D85" s="24">
        <f t="shared" si="32"/>
        <v>33333.333333333336</v>
      </c>
      <c r="E85" s="24">
        <f t="shared" si="32"/>
        <v>33333.333333333336</v>
      </c>
      <c r="F85" s="24">
        <f t="shared" si="32"/>
        <v>33333.333333333336</v>
      </c>
      <c r="G85" s="24">
        <f t="shared" si="32"/>
        <v>33333.333333333336</v>
      </c>
      <c r="H85" s="24">
        <f t="shared" si="32"/>
        <v>33333.333333333336</v>
      </c>
      <c r="I85" s="24">
        <f t="shared" si="32"/>
        <v>33333.333333333336</v>
      </c>
      <c r="J85" s="24">
        <f t="shared" si="32"/>
        <v>33333.333333333336</v>
      </c>
      <c r="K85" s="24">
        <f t="shared" si="32"/>
        <v>33333.333333333336</v>
      </c>
      <c r="L85" s="24">
        <f t="shared" si="32"/>
        <v>33333.333333333336</v>
      </c>
      <c r="M85" s="24">
        <f t="shared" si="32"/>
        <v>33333.333333333336</v>
      </c>
      <c r="N85" s="24">
        <f t="shared" si="32"/>
        <v>33333.333333333336</v>
      </c>
      <c r="O85" s="25">
        <f t="shared" si="32"/>
        <v>33333.333333333336</v>
      </c>
    </row>
    <row r="86" spans="1:15" ht="31.5" x14ac:dyDescent="0.2">
      <c r="A86" s="40">
        <v>3611</v>
      </c>
      <c r="B86" s="35" t="s">
        <v>89</v>
      </c>
      <c r="C86" s="26">
        <f t="shared" ref="C86" si="33">SUM(D86:O86)</f>
        <v>399999.99999999994</v>
      </c>
      <c r="D86" s="27">
        <f>'[1]CONCENTRADOR-PARTIDA'!$E$193/12</f>
        <v>33333.333333333336</v>
      </c>
      <c r="E86" s="27">
        <f>'[1]CONCENTRADOR-PARTIDA'!$E$193/12</f>
        <v>33333.333333333336</v>
      </c>
      <c r="F86" s="27">
        <f>'[1]CONCENTRADOR-PARTIDA'!$E$193/12</f>
        <v>33333.333333333336</v>
      </c>
      <c r="G86" s="27">
        <f>'[1]CONCENTRADOR-PARTIDA'!$E$193/12</f>
        <v>33333.333333333336</v>
      </c>
      <c r="H86" s="27">
        <f>'[1]CONCENTRADOR-PARTIDA'!$E$193/12</f>
        <v>33333.333333333336</v>
      </c>
      <c r="I86" s="27">
        <f>'[1]CONCENTRADOR-PARTIDA'!$E$193/12</f>
        <v>33333.333333333336</v>
      </c>
      <c r="J86" s="27">
        <f>'[1]CONCENTRADOR-PARTIDA'!$E$193/12</f>
        <v>33333.333333333336</v>
      </c>
      <c r="K86" s="27">
        <f>'[1]CONCENTRADOR-PARTIDA'!$E$193/12</f>
        <v>33333.333333333336</v>
      </c>
      <c r="L86" s="27">
        <f>'[1]CONCENTRADOR-PARTIDA'!$E$193/12</f>
        <v>33333.333333333336</v>
      </c>
      <c r="M86" s="27">
        <f>'[1]CONCENTRADOR-PARTIDA'!$E$193/12</f>
        <v>33333.333333333336</v>
      </c>
      <c r="N86" s="27">
        <f>'[1]CONCENTRADOR-PARTIDA'!$E$193/12</f>
        <v>33333.333333333336</v>
      </c>
      <c r="O86" s="28">
        <f>'[1]CONCENTRADOR-PARTIDA'!$E$193/12</f>
        <v>33333.333333333336</v>
      </c>
    </row>
    <row r="87" spans="1:15" x14ac:dyDescent="0.2">
      <c r="A87" s="66">
        <v>3.7</v>
      </c>
      <c r="B87" s="38" t="s">
        <v>90</v>
      </c>
      <c r="C87" s="24">
        <f t="shared" ref="C87:O87" si="34">SUM(C88:C90)</f>
        <v>150000</v>
      </c>
      <c r="D87" s="24">
        <f t="shared" si="34"/>
        <v>12500</v>
      </c>
      <c r="E87" s="24">
        <f t="shared" si="34"/>
        <v>12500</v>
      </c>
      <c r="F87" s="24">
        <f t="shared" si="34"/>
        <v>12500</v>
      </c>
      <c r="G87" s="24">
        <f t="shared" si="34"/>
        <v>12500</v>
      </c>
      <c r="H87" s="24">
        <f t="shared" si="34"/>
        <v>12500</v>
      </c>
      <c r="I87" s="24">
        <f t="shared" si="34"/>
        <v>12500</v>
      </c>
      <c r="J87" s="24">
        <f t="shared" si="34"/>
        <v>12500</v>
      </c>
      <c r="K87" s="24">
        <f t="shared" si="34"/>
        <v>12500</v>
      </c>
      <c r="L87" s="24">
        <f t="shared" si="34"/>
        <v>12500</v>
      </c>
      <c r="M87" s="24">
        <f t="shared" si="34"/>
        <v>12500</v>
      </c>
      <c r="N87" s="24">
        <f t="shared" si="34"/>
        <v>12500</v>
      </c>
      <c r="O87" s="25">
        <f t="shared" si="34"/>
        <v>12500</v>
      </c>
    </row>
    <row r="88" spans="1:15" x14ac:dyDescent="0.2">
      <c r="A88" s="40">
        <v>3721</v>
      </c>
      <c r="B88" s="35" t="s">
        <v>91</v>
      </c>
      <c r="C88" s="26">
        <f>SUM(D88:O88)</f>
        <v>5000</v>
      </c>
      <c r="D88" s="27">
        <f>'[1]CONCENTRADOR-PARTIDA'!$E$201/12</f>
        <v>416.66666666666669</v>
      </c>
      <c r="E88" s="27">
        <f>'[1]CONCENTRADOR-PARTIDA'!$E$201/12</f>
        <v>416.66666666666669</v>
      </c>
      <c r="F88" s="27">
        <f>'[1]CONCENTRADOR-PARTIDA'!$E$201/12</f>
        <v>416.66666666666669</v>
      </c>
      <c r="G88" s="27">
        <f>'[1]CONCENTRADOR-PARTIDA'!$E$201/12</f>
        <v>416.66666666666669</v>
      </c>
      <c r="H88" s="27">
        <f>'[1]CONCENTRADOR-PARTIDA'!$E$201/12</f>
        <v>416.66666666666669</v>
      </c>
      <c r="I88" s="27">
        <f>'[1]CONCENTRADOR-PARTIDA'!$E$201/12</f>
        <v>416.66666666666669</v>
      </c>
      <c r="J88" s="27">
        <f>'[1]CONCENTRADOR-PARTIDA'!$E$201/12</f>
        <v>416.66666666666669</v>
      </c>
      <c r="K88" s="27">
        <f>'[1]CONCENTRADOR-PARTIDA'!$E$201/12</f>
        <v>416.66666666666669</v>
      </c>
      <c r="L88" s="27">
        <f>'[1]CONCENTRADOR-PARTIDA'!$E$201/12</f>
        <v>416.66666666666669</v>
      </c>
      <c r="M88" s="27">
        <f>'[1]CONCENTRADOR-PARTIDA'!$E$201/12</f>
        <v>416.66666666666669</v>
      </c>
      <c r="N88" s="27">
        <f>'[1]CONCENTRADOR-PARTIDA'!$E$201/12</f>
        <v>416.66666666666669</v>
      </c>
      <c r="O88" s="28">
        <f>'[1]CONCENTRADOR-PARTIDA'!$E$201/12</f>
        <v>416.66666666666669</v>
      </c>
    </row>
    <row r="89" spans="1:15" x14ac:dyDescent="0.2">
      <c r="A89" s="40">
        <v>3751</v>
      </c>
      <c r="B89" s="35" t="s">
        <v>92</v>
      </c>
      <c r="C89" s="26">
        <f>SUM(D89:O89)</f>
        <v>15000</v>
      </c>
      <c r="D89" s="27">
        <f>'[1]CONCENTRADOR-PARTIDA'!$E$203/12</f>
        <v>1250</v>
      </c>
      <c r="E89" s="27">
        <f>'[1]CONCENTRADOR-PARTIDA'!$E$203/12</f>
        <v>1250</v>
      </c>
      <c r="F89" s="27">
        <f>'[1]CONCENTRADOR-PARTIDA'!$E$203/12</f>
        <v>1250</v>
      </c>
      <c r="G89" s="27">
        <f>'[1]CONCENTRADOR-PARTIDA'!$E$203/12</f>
        <v>1250</v>
      </c>
      <c r="H89" s="27">
        <f>'[1]CONCENTRADOR-PARTIDA'!$E$203/12</f>
        <v>1250</v>
      </c>
      <c r="I89" s="27">
        <f>'[1]CONCENTRADOR-PARTIDA'!$E$203/12</f>
        <v>1250</v>
      </c>
      <c r="J89" s="27">
        <f>'[1]CONCENTRADOR-PARTIDA'!$E$203/12</f>
        <v>1250</v>
      </c>
      <c r="K89" s="27">
        <f>'[1]CONCENTRADOR-PARTIDA'!$E$203/12</f>
        <v>1250</v>
      </c>
      <c r="L89" s="27">
        <f>'[1]CONCENTRADOR-PARTIDA'!$E$203/12</f>
        <v>1250</v>
      </c>
      <c r="M89" s="27">
        <f>'[1]CONCENTRADOR-PARTIDA'!$E$203/12</f>
        <v>1250</v>
      </c>
      <c r="N89" s="27">
        <f>'[1]CONCENTRADOR-PARTIDA'!$E$203/12</f>
        <v>1250</v>
      </c>
      <c r="O89" s="28">
        <f>'[1]CONCENTRADOR-PARTIDA'!$E$203/12</f>
        <v>1250</v>
      </c>
    </row>
    <row r="90" spans="1:15" x14ac:dyDescent="0.2">
      <c r="A90" s="40">
        <v>3791</v>
      </c>
      <c r="B90" s="35" t="s">
        <v>93</v>
      </c>
      <c r="C90" s="26">
        <f>SUM(D90:O90)</f>
        <v>129999.99999999999</v>
      </c>
      <c r="D90" s="27">
        <f>'[1]CONCENTRADOR-PARTIDA'!$E$204/12</f>
        <v>10833.333333333334</v>
      </c>
      <c r="E90" s="27">
        <f>'[1]CONCENTRADOR-PARTIDA'!$E$204/12</f>
        <v>10833.333333333334</v>
      </c>
      <c r="F90" s="27">
        <f>'[1]CONCENTRADOR-PARTIDA'!$E$204/12</f>
        <v>10833.333333333334</v>
      </c>
      <c r="G90" s="27">
        <f>'[1]CONCENTRADOR-PARTIDA'!$E$204/12</f>
        <v>10833.333333333334</v>
      </c>
      <c r="H90" s="27">
        <f>'[1]CONCENTRADOR-PARTIDA'!$E$204/12</f>
        <v>10833.333333333334</v>
      </c>
      <c r="I90" s="27">
        <f>'[1]CONCENTRADOR-PARTIDA'!$E$204/12</f>
        <v>10833.333333333334</v>
      </c>
      <c r="J90" s="27">
        <f>'[1]CONCENTRADOR-PARTIDA'!$E$204/12</f>
        <v>10833.333333333334</v>
      </c>
      <c r="K90" s="27">
        <f>'[1]CONCENTRADOR-PARTIDA'!$E$204/12</f>
        <v>10833.333333333334</v>
      </c>
      <c r="L90" s="27">
        <f>'[1]CONCENTRADOR-PARTIDA'!$E$204/12</f>
        <v>10833.333333333334</v>
      </c>
      <c r="M90" s="27">
        <f>'[1]CONCENTRADOR-PARTIDA'!$E$204/12</f>
        <v>10833.333333333334</v>
      </c>
      <c r="N90" s="27">
        <f>'[1]CONCENTRADOR-PARTIDA'!$E$204/12</f>
        <v>10833.333333333334</v>
      </c>
      <c r="O90" s="28">
        <f>'[1]CONCENTRADOR-PARTIDA'!$E$204/12</f>
        <v>10833.333333333334</v>
      </c>
    </row>
    <row r="91" spans="1:15" x14ac:dyDescent="0.2">
      <c r="A91" s="75">
        <v>3.8</v>
      </c>
      <c r="B91" s="61" t="s">
        <v>94</v>
      </c>
      <c r="C91" s="24">
        <f t="shared" ref="C91:O91" si="35">SUM(C92:C92)</f>
        <v>13297851.630000001</v>
      </c>
      <c r="D91" s="24">
        <f t="shared" si="35"/>
        <v>1108154.3025</v>
      </c>
      <c r="E91" s="24">
        <f t="shared" si="35"/>
        <v>1108154.3025</v>
      </c>
      <c r="F91" s="24">
        <f t="shared" si="35"/>
        <v>1108154.3025</v>
      </c>
      <c r="G91" s="24">
        <f t="shared" si="35"/>
        <v>1108154.3025</v>
      </c>
      <c r="H91" s="24">
        <f t="shared" si="35"/>
        <v>1108154.3025</v>
      </c>
      <c r="I91" s="24">
        <f t="shared" si="35"/>
        <v>1108154.3025</v>
      </c>
      <c r="J91" s="24">
        <f t="shared" si="35"/>
        <v>1108154.3025</v>
      </c>
      <c r="K91" s="24">
        <f t="shared" si="35"/>
        <v>1108154.3025</v>
      </c>
      <c r="L91" s="24">
        <f t="shared" si="35"/>
        <v>1108154.3025</v>
      </c>
      <c r="M91" s="24">
        <f t="shared" si="35"/>
        <v>1108154.3025</v>
      </c>
      <c r="N91" s="24">
        <f t="shared" si="35"/>
        <v>1108154.3025</v>
      </c>
      <c r="O91" s="25">
        <f t="shared" si="35"/>
        <v>1108154.3025</v>
      </c>
    </row>
    <row r="92" spans="1:15" x14ac:dyDescent="0.2">
      <c r="A92" s="40">
        <v>3821</v>
      </c>
      <c r="B92" s="35" t="s">
        <v>95</v>
      </c>
      <c r="C92" s="26">
        <f t="shared" ref="C92" si="36">SUM(D92:O92)</f>
        <v>13297851.630000001</v>
      </c>
      <c r="D92" s="27">
        <f>'[1]CONCENTRADOR-PARTIDA'!$E$207/12</f>
        <v>1108154.3025</v>
      </c>
      <c r="E92" s="27">
        <f>'[1]CONCENTRADOR-PARTIDA'!$E$207/12</f>
        <v>1108154.3025</v>
      </c>
      <c r="F92" s="27">
        <f>'[1]CONCENTRADOR-PARTIDA'!$E$207/12</f>
        <v>1108154.3025</v>
      </c>
      <c r="G92" s="27">
        <f>'[1]CONCENTRADOR-PARTIDA'!$E$207/12</f>
        <v>1108154.3025</v>
      </c>
      <c r="H92" s="27">
        <f>'[1]CONCENTRADOR-PARTIDA'!$E$207/12</f>
        <v>1108154.3025</v>
      </c>
      <c r="I92" s="27">
        <f>'[1]CONCENTRADOR-PARTIDA'!$E$207/12</f>
        <v>1108154.3025</v>
      </c>
      <c r="J92" s="27">
        <f>'[1]CONCENTRADOR-PARTIDA'!$E$207/12</f>
        <v>1108154.3025</v>
      </c>
      <c r="K92" s="27">
        <f>'[1]CONCENTRADOR-PARTIDA'!$E$207/12</f>
        <v>1108154.3025</v>
      </c>
      <c r="L92" s="27">
        <f>'[1]CONCENTRADOR-PARTIDA'!$E$207/12</f>
        <v>1108154.3025</v>
      </c>
      <c r="M92" s="27">
        <f>'[1]CONCENTRADOR-PARTIDA'!$E$207/12</f>
        <v>1108154.3025</v>
      </c>
      <c r="N92" s="27">
        <f>'[1]CONCENTRADOR-PARTIDA'!$E$207/12</f>
        <v>1108154.3025</v>
      </c>
      <c r="O92" s="28">
        <f>'[1]CONCENTRADOR-PARTIDA'!$E$207/12</f>
        <v>1108154.3025</v>
      </c>
    </row>
    <row r="93" spans="1:15" x14ac:dyDescent="0.2">
      <c r="A93" s="60">
        <v>3.9</v>
      </c>
      <c r="B93" s="38" t="s">
        <v>96</v>
      </c>
      <c r="C93" s="24">
        <f t="shared" ref="C93:O93" si="37">SUM(C94:C95)</f>
        <v>1000000</v>
      </c>
      <c r="D93" s="24">
        <f t="shared" si="37"/>
        <v>83333.333333333328</v>
      </c>
      <c r="E93" s="24">
        <f t="shared" si="37"/>
        <v>83333.333333333328</v>
      </c>
      <c r="F93" s="24">
        <f t="shared" si="37"/>
        <v>83333.333333333328</v>
      </c>
      <c r="G93" s="24">
        <f t="shared" si="37"/>
        <v>83333.333333333328</v>
      </c>
      <c r="H93" s="24">
        <f t="shared" si="37"/>
        <v>83333.333333333328</v>
      </c>
      <c r="I93" s="24">
        <f t="shared" si="37"/>
        <v>83333.333333333328</v>
      </c>
      <c r="J93" s="24">
        <f t="shared" si="37"/>
        <v>83333.333333333328</v>
      </c>
      <c r="K93" s="24">
        <f t="shared" si="37"/>
        <v>83333.333333333328</v>
      </c>
      <c r="L93" s="24">
        <f t="shared" si="37"/>
        <v>83333.333333333328</v>
      </c>
      <c r="M93" s="24">
        <f t="shared" si="37"/>
        <v>83333.333333333328</v>
      </c>
      <c r="N93" s="24">
        <f t="shared" si="37"/>
        <v>83333.333333333328</v>
      </c>
      <c r="O93" s="25">
        <f t="shared" si="37"/>
        <v>83333.333333333328</v>
      </c>
    </row>
    <row r="94" spans="1:15" x14ac:dyDescent="0.2">
      <c r="A94" s="40">
        <v>3921</v>
      </c>
      <c r="B94" s="35" t="s">
        <v>97</v>
      </c>
      <c r="C94" s="26">
        <f t="shared" ref="C94:C95" si="38">SUM(D94:O94)</f>
        <v>900000</v>
      </c>
      <c r="D94" s="27">
        <f>'[1]CONCENTRADOR-PARTIDA'!$E$213/12</f>
        <v>75000</v>
      </c>
      <c r="E94" s="27">
        <f>'[1]CONCENTRADOR-PARTIDA'!$E$213/12</f>
        <v>75000</v>
      </c>
      <c r="F94" s="27">
        <f>'[1]CONCENTRADOR-PARTIDA'!$E$213/12</f>
        <v>75000</v>
      </c>
      <c r="G94" s="27">
        <f>'[1]CONCENTRADOR-PARTIDA'!$E$213/12</f>
        <v>75000</v>
      </c>
      <c r="H94" s="27">
        <f>'[1]CONCENTRADOR-PARTIDA'!$E$213/12</f>
        <v>75000</v>
      </c>
      <c r="I94" s="27">
        <f>'[1]CONCENTRADOR-PARTIDA'!$E$213/12</f>
        <v>75000</v>
      </c>
      <c r="J94" s="27">
        <f>'[1]CONCENTRADOR-PARTIDA'!$E$213/12</f>
        <v>75000</v>
      </c>
      <c r="K94" s="27">
        <f>'[1]CONCENTRADOR-PARTIDA'!$E$213/12</f>
        <v>75000</v>
      </c>
      <c r="L94" s="27">
        <f>'[1]CONCENTRADOR-PARTIDA'!$E$213/12</f>
        <v>75000</v>
      </c>
      <c r="M94" s="27">
        <f>'[1]CONCENTRADOR-PARTIDA'!$E$213/12</f>
        <v>75000</v>
      </c>
      <c r="N94" s="27">
        <f>'[1]CONCENTRADOR-PARTIDA'!$E$213/12</f>
        <v>75000</v>
      </c>
      <c r="O94" s="28">
        <f>'[1]CONCENTRADOR-PARTIDA'!$E$213/12</f>
        <v>75000</v>
      </c>
    </row>
    <row r="95" spans="1:15" ht="31.5" x14ac:dyDescent="0.2">
      <c r="A95" s="40">
        <v>3951</v>
      </c>
      <c r="B95" s="35" t="s">
        <v>98</v>
      </c>
      <c r="C95" s="26">
        <f t="shared" si="38"/>
        <v>99999.999999999985</v>
      </c>
      <c r="D95" s="27">
        <f>'[1]CONCENTRADOR-PARTIDA'!$E$216/12</f>
        <v>8333.3333333333339</v>
      </c>
      <c r="E95" s="27">
        <f>'[1]CONCENTRADOR-PARTIDA'!$E$216/12</f>
        <v>8333.3333333333339</v>
      </c>
      <c r="F95" s="27">
        <f>'[1]CONCENTRADOR-PARTIDA'!$E$216/12</f>
        <v>8333.3333333333339</v>
      </c>
      <c r="G95" s="27">
        <f>'[1]CONCENTRADOR-PARTIDA'!$E$216/12</f>
        <v>8333.3333333333339</v>
      </c>
      <c r="H95" s="27">
        <f>'[1]CONCENTRADOR-PARTIDA'!$E$216/12</f>
        <v>8333.3333333333339</v>
      </c>
      <c r="I95" s="27">
        <f>'[1]CONCENTRADOR-PARTIDA'!$E$216/12</f>
        <v>8333.3333333333339</v>
      </c>
      <c r="J95" s="27">
        <f>'[1]CONCENTRADOR-PARTIDA'!$E$216/12</f>
        <v>8333.3333333333339</v>
      </c>
      <c r="K95" s="27">
        <f>'[1]CONCENTRADOR-PARTIDA'!$E$216/12</f>
        <v>8333.3333333333339</v>
      </c>
      <c r="L95" s="27">
        <f>'[1]CONCENTRADOR-PARTIDA'!$E$216/12</f>
        <v>8333.3333333333339</v>
      </c>
      <c r="M95" s="27">
        <f>'[1]CONCENTRADOR-PARTIDA'!$E$216/12</f>
        <v>8333.3333333333339</v>
      </c>
      <c r="N95" s="27">
        <f>'[1]CONCENTRADOR-PARTIDA'!$E$216/12</f>
        <v>8333.3333333333339</v>
      </c>
      <c r="O95" s="28">
        <f>'[1]CONCENTRADOR-PARTIDA'!$E$216/12</f>
        <v>8333.3333333333339</v>
      </c>
    </row>
    <row r="96" spans="1:15" x14ac:dyDescent="0.2">
      <c r="A96" s="40"/>
      <c r="B96" s="35"/>
      <c r="C96" s="36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8"/>
    </row>
    <row r="97" spans="1:15" ht="31.5" x14ac:dyDescent="0.2">
      <c r="A97" s="64">
        <v>4000</v>
      </c>
      <c r="B97" s="37" t="s">
        <v>99</v>
      </c>
      <c r="C97" s="29">
        <f t="shared" ref="C97:O97" si="39">C98+C100+C104</f>
        <v>299999.99999999994</v>
      </c>
      <c r="D97" s="29">
        <f t="shared" si="39"/>
        <v>25000</v>
      </c>
      <c r="E97" s="29">
        <f t="shared" si="39"/>
        <v>25000</v>
      </c>
      <c r="F97" s="29">
        <f t="shared" si="39"/>
        <v>25000</v>
      </c>
      <c r="G97" s="29">
        <f t="shared" si="39"/>
        <v>25000</v>
      </c>
      <c r="H97" s="29">
        <f t="shared" si="39"/>
        <v>25000</v>
      </c>
      <c r="I97" s="29">
        <f t="shared" si="39"/>
        <v>25000</v>
      </c>
      <c r="J97" s="29">
        <f t="shared" si="39"/>
        <v>25000</v>
      </c>
      <c r="K97" s="29">
        <f t="shared" si="39"/>
        <v>25000</v>
      </c>
      <c r="L97" s="29">
        <f t="shared" si="39"/>
        <v>25000</v>
      </c>
      <c r="M97" s="29">
        <f t="shared" si="39"/>
        <v>25000</v>
      </c>
      <c r="N97" s="29">
        <f t="shared" si="39"/>
        <v>25000</v>
      </c>
      <c r="O97" s="30">
        <f t="shared" si="39"/>
        <v>25000</v>
      </c>
    </row>
    <row r="98" spans="1:15" hidden="1" x14ac:dyDescent="0.2">
      <c r="A98" s="77"/>
      <c r="B98" s="78" t="s">
        <v>100</v>
      </c>
      <c r="C98" s="24">
        <f t="shared" ref="C98:O98" si="40">SUM(C99:C99)</f>
        <v>0</v>
      </c>
      <c r="D98" s="24">
        <f t="shared" si="40"/>
        <v>0</v>
      </c>
      <c r="E98" s="24">
        <f t="shared" si="40"/>
        <v>0</v>
      </c>
      <c r="F98" s="24">
        <f t="shared" si="40"/>
        <v>0</v>
      </c>
      <c r="G98" s="24">
        <f t="shared" si="40"/>
        <v>0</v>
      </c>
      <c r="H98" s="24">
        <f t="shared" si="40"/>
        <v>0</v>
      </c>
      <c r="I98" s="24">
        <f t="shared" si="40"/>
        <v>0</v>
      </c>
      <c r="J98" s="24">
        <f t="shared" si="40"/>
        <v>0</v>
      </c>
      <c r="K98" s="24">
        <f t="shared" si="40"/>
        <v>0</v>
      </c>
      <c r="L98" s="24">
        <f t="shared" si="40"/>
        <v>0</v>
      </c>
      <c r="M98" s="24">
        <f t="shared" si="40"/>
        <v>0</v>
      </c>
      <c r="N98" s="24">
        <f t="shared" si="40"/>
        <v>0</v>
      </c>
      <c r="O98" s="25">
        <f t="shared" si="40"/>
        <v>0</v>
      </c>
    </row>
    <row r="99" spans="1:15" hidden="1" x14ac:dyDescent="0.2">
      <c r="A99" s="77">
        <v>4311</v>
      </c>
      <c r="B99" s="79" t="s">
        <v>101</v>
      </c>
      <c r="C99" s="26">
        <f>SUM(D99:O99)</f>
        <v>0</v>
      </c>
      <c r="D99" s="32"/>
      <c r="E99" s="27"/>
      <c r="F99" s="32"/>
      <c r="G99" s="32"/>
      <c r="H99" s="27"/>
      <c r="I99" s="27"/>
      <c r="J99" s="27"/>
      <c r="K99" s="27"/>
      <c r="L99" s="27"/>
      <c r="M99" s="27"/>
      <c r="N99" s="27"/>
      <c r="O99" s="28"/>
    </row>
    <row r="100" spans="1:15" x14ac:dyDescent="0.2">
      <c r="A100" s="62">
        <v>4.0999999999999996</v>
      </c>
      <c r="B100" s="38" t="s">
        <v>102</v>
      </c>
      <c r="C100" s="24">
        <f t="shared" ref="C100:O100" si="41">SUM(C101:C103)</f>
        <v>299999.99999999994</v>
      </c>
      <c r="D100" s="24">
        <f t="shared" si="41"/>
        <v>25000</v>
      </c>
      <c r="E100" s="24">
        <f t="shared" si="41"/>
        <v>25000</v>
      </c>
      <c r="F100" s="24">
        <f t="shared" si="41"/>
        <v>25000</v>
      </c>
      <c r="G100" s="24">
        <f t="shared" si="41"/>
        <v>25000</v>
      </c>
      <c r="H100" s="24">
        <f t="shared" si="41"/>
        <v>25000</v>
      </c>
      <c r="I100" s="24">
        <f t="shared" si="41"/>
        <v>25000</v>
      </c>
      <c r="J100" s="24">
        <f t="shared" si="41"/>
        <v>25000</v>
      </c>
      <c r="K100" s="24">
        <f t="shared" si="41"/>
        <v>25000</v>
      </c>
      <c r="L100" s="24">
        <f t="shared" si="41"/>
        <v>25000</v>
      </c>
      <c r="M100" s="24">
        <f t="shared" si="41"/>
        <v>25000</v>
      </c>
      <c r="N100" s="24">
        <f t="shared" si="41"/>
        <v>25000</v>
      </c>
      <c r="O100" s="25">
        <f t="shared" si="41"/>
        <v>25000</v>
      </c>
    </row>
    <row r="101" spans="1:15" x14ac:dyDescent="0.2">
      <c r="A101" s="40">
        <v>4411</v>
      </c>
      <c r="B101" s="41" t="s">
        <v>103</v>
      </c>
      <c r="C101" s="26">
        <f>SUM(D101:O101)</f>
        <v>99999.999999999985</v>
      </c>
      <c r="D101" s="32">
        <f>'[1]CONCENTRADOR-PARTIDA'!$E$231/12</f>
        <v>8333.3333333333339</v>
      </c>
      <c r="E101" s="32">
        <f>'[1]CONCENTRADOR-PARTIDA'!$E$231/12</f>
        <v>8333.3333333333339</v>
      </c>
      <c r="F101" s="32">
        <f>'[1]CONCENTRADOR-PARTIDA'!$E$231/12</f>
        <v>8333.3333333333339</v>
      </c>
      <c r="G101" s="32">
        <f>'[1]CONCENTRADOR-PARTIDA'!$E$231/12</f>
        <v>8333.3333333333339</v>
      </c>
      <c r="H101" s="32">
        <f>'[1]CONCENTRADOR-PARTIDA'!$E$231/12</f>
        <v>8333.3333333333339</v>
      </c>
      <c r="I101" s="32">
        <f>'[1]CONCENTRADOR-PARTIDA'!$E$231/12</f>
        <v>8333.3333333333339</v>
      </c>
      <c r="J101" s="32">
        <f>'[1]CONCENTRADOR-PARTIDA'!$E$231/12</f>
        <v>8333.3333333333339</v>
      </c>
      <c r="K101" s="32">
        <f>'[1]CONCENTRADOR-PARTIDA'!$E$231/12</f>
        <v>8333.3333333333339</v>
      </c>
      <c r="L101" s="32">
        <f>'[1]CONCENTRADOR-PARTIDA'!$E$231/12</f>
        <v>8333.3333333333339</v>
      </c>
      <c r="M101" s="32">
        <f>'[1]CONCENTRADOR-PARTIDA'!$E$231/12</f>
        <v>8333.3333333333339</v>
      </c>
      <c r="N101" s="32">
        <f>'[1]CONCENTRADOR-PARTIDA'!$E$231/12</f>
        <v>8333.3333333333339</v>
      </c>
      <c r="O101" s="33">
        <f>'[1]CONCENTRADOR-PARTIDA'!$E$231/12</f>
        <v>8333.3333333333339</v>
      </c>
    </row>
    <row r="102" spans="1:15" ht="31.5" x14ac:dyDescent="0.2">
      <c r="A102" s="40">
        <v>4431</v>
      </c>
      <c r="B102" s="41" t="s">
        <v>130</v>
      </c>
      <c r="C102" s="26">
        <f>SUM(D102:O102)</f>
        <v>99999.999999999985</v>
      </c>
      <c r="D102" s="32">
        <f>'[1]CONCENTRADOR-PARTIDA'!$E$233/12</f>
        <v>8333.3333333333339</v>
      </c>
      <c r="E102" s="32">
        <f>'[1]CONCENTRADOR-PARTIDA'!$E$233/12</f>
        <v>8333.3333333333339</v>
      </c>
      <c r="F102" s="32">
        <f>'[1]CONCENTRADOR-PARTIDA'!$E$233/12</f>
        <v>8333.3333333333339</v>
      </c>
      <c r="G102" s="32">
        <f>'[1]CONCENTRADOR-PARTIDA'!$E$233/12</f>
        <v>8333.3333333333339</v>
      </c>
      <c r="H102" s="32">
        <f>'[1]CONCENTRADOR-PARTIDA'!$E$233/12</f>
        <v>8333.3333333333339</v>
      </c>
      <c r="I102" s="32">
        <f>'[1]CONCENTRADOR-PARTIDA'!$E$233/12</f>
        <v>8333.3333333333339</v>
      </c>
      <c r="J102" s="32">
        <f>'[1]CONCENTRADOR-PARTIDA'!$E$233/12</f>
        <v>8333.3333333333339</v>
      </c>
      <c r="K102" s="32">
        <f>'[1]CONCENTRADOR-PARTIDA'!$E$233/12</f>
        <v>8333.3333333333339</v>
      </c>
      <c r="L102" s="32">
        <f>'[1]CONCENTRADOR-PARTIDA'!$E$233/12</f>
        <v>8333.3333333333339</v>
      </c>
      <c r="M102" s="32">
        <f>'[1]CONCENTRADOR-PARTIDA'!$E$233/12</f>
        <v>8333.3333333333339</v>
      </c>
      <c r="N102" s="32">
        <f>'[1]CONCENTRADOR-PARTIDA'!$E$233/12</f>
        <v>8333.3333333333339</v>
      </c>
      <c r="O102" s="33">
        <f>'[1]CONCENTRADOR-PARTIDA'!$E$233/12</f>
        <v>8333.3333333333339</v>
      </c>
    </row>
    <row r="103" spans="1:15" x14ac:dyDescent="0.2">
      <c r="A103" s="40">
        <v>4451</v>
      </c>
      <c r="B103" s="41" t="s">
        <v>104</v>
      </c>
      <c r="C103" s="26">
        <f>SUM(D103:O103)</f>
        <v>99999.999999999985</v>
      </c>
      <c r="D103" s="32">
        <f>'[1]CONCENTRADOR-PARTIDA'!$E$235/12</f>
        <v>8333.3333333333339</v>
      </c>
      <c r="E103" s="32">
        <f>'[1]CONCENTRADOR-PARTIDA'!$E$235/12</f>
        <v>8333.3333333333339</v>
      </c>
      <c r="F103" s="32">
        <f>'[1]CONCENTRADOR-PARTIDA'!$E$235/12</f>
        <v>8333.3333333333339</v>
      </c>
      <c r="G103" s="32">
        <f>'[1]CONCENTRADOR-PARTIDA'!$E$235/12</f>
        <v>8333.3333333333339</v>
      </c>
      <c r="H103" s="32">
        <f>'[1]CONCENTRADOR-PARTIDA'!$E$235/12</f>
        <v>8333.3333333333339</v>
      </c>
      <c r="I103" s="32">
        <f>'[1]CONCENTRADOR-PARTIDA'!$E$235/12</f>
        <v>8333.3333333333339</v>
      </c>
      <c r="J103" s="32">
        <f>'[1]CONCENTRADOR-PARTIDA'!$E$235/12</f>
        <v>8333.3333333333339</v>
      </c>
      <c r="K103" s="32">
        <f>'[1]CONCENTRADOR-PARTIDA'!$E$235/12</f>
        <v>8333.3333333333339</v>
      </c>
      <c r="L103" s="32">
        <f>'[1]CONCENTRADOR-PARTIDA'!$E$235/12</f>
        <v>8333.3333333333339</v>
      </c>
      <c r="M103" s="32">
        <f>'[1]CONCENTRADOR-PARTIDA'!$E$235/12</f>
        <v>8333.3333333333339</v>
      </c>
      <c r="N103" s="32">
        <f>'[1]CONCENTRADOR-PARTIDA'!$E$235/12</f>
        <v>8333.3333333333339</v>
      </c>
      <c r="O103" s="33">
        <f>'[1]CONCENTRADOR-PARTIDA'!$E$235/12</f>
        <v>8333.3333333333339</v>
      </c>
    </row>
    <row r="104" spans="1:15" hidden="1" x14ac:dyDescent="0.2">
      <c r="A104" s="40"/>
      <c r="B104" s="41" t="s">
        <v>105</v>
      </c>
      <c r="C104" s="24">
        <f t="shared" ref="C104:O104" si="42">SUM(C105:C105)</f>
        <v>0</v>
      </c>
      <c r="D104" s="24">
        <f t="shared" si="42"/>
        <v>0</v>
      </c>
      <c r="E104" s="24">
        <f t="shared" si="42"/>
        <v>0</v>
      </c>
      <c r="F104" s="24">
        <f t="shared" si="42"/>
        <v>0</v>
      </c>
      <c r="G104" s="24">
        <f t="shared" si="42"/>
        <v>0</v>
      </c>
      <c r="H104" s="24">
        <f t="shared" si="42"/>
        <v>0</v>
      </c>
      <c r="I104" s="24">
        <f t="shared" si="42"/>
        <v>0</v>
      </c>
      <c r="J104" s="24">
        <f t="shared" si="42"/>
        <v>0</v>
      </c>
      <c r="K104" s="24">
        <f t="shared" si="42"/>
        <v>0</v>
      </c>
      <c r="L104" s="24">
        <f t="shared" si="42"/>
        <v>0</v>
      </c>
      <c r="M104" s="24">
        <f t="shared" si="42"/>
        <v>0</v>
      </c>
      <c r="N104" s="24">
        <f t="shared" si="42"/>
        <v>0</v>
      </c>
      <c r="O104" s="25">
        <f t="shared" si="42"/>
        <v>0</v>
      </c>
    </row>
    <row r="105" spans="1:15" hidden="1" x14ac:dyDescent="0.2">
      <c r="A105" s="40">
        <v>4511</v>
      </c>
      <c r="B105" s="41" t="s">
        <v>106</v>
      </c>
      <c r="C105" s="26">
        <f>SUM(D105:O105)</f>
        <v>0</v>
      </c>
      <c r="D105" s="32"/>
      <c r="E105" s="27"/>
      <c r="F105" s="32"/>
      <c r="G105" s="32"/>
      <c r="H105" s="27"/>
      <c r="I105" s="27"/>
      <c r="J105" s="27"/>
      <c r="K105" s="27"/>
      <c r="L105" s="27"/>
      <c r="M105" s="27"/>
      <c r="N105" s="27"/>
      <c r="O105" s="28"/>
    </row>
    <row r="106" spans="1:15" ht="15" customHeight="1" x14ac:dyDescent="0.2">
      <c r="A106" s="80"/>
      <c r="B106" s="34"/>
      <c r="C106" s="81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3"/>
    </row>
    <row r="107" spans="1:15" ht="31.5" x14ac:dyDescent="0.2">
      <c r="A107" s="64">
        <v>5000</v>
      </c>
      <c r="B107" s="37" t="s">
        <v>107</v>
      </c>
      <c r="C107" s="29">
        <f t="shared" ref="C107:O107" si="43">C108+C111+C113+C115+C117+C119+C121</f>
        <v>396000</v>
      </c>
      <c r="D107" s="29">
        <f t="shared" si="43"/>
        <v>8333.3333333333339</v>
      </c>
      <c r="E107" s="29">
        <f t="shared" si="43"/>
        <v>8333.3333333333339</v>
      </c>
      <c r="F107" s="29">
        <f t="shared" si="43"/>
        <v>8333.3333333333339</v>
      </c>
      <c r="G107" s="29">
        <f t="shared" si="43"/>
        <v>8333.3333333333339</v>
      </c>
      <c r="H107" s="29">
        <f t="shared" si="43"/>
        <v>34333.333333333336</v>
      </c>
      <c r="I107" s="29">
        <f t="shared" si="43"/>
        <v>128333.33333333333</v>
      </c>
      <c r="J107" s="29">
        <f t="shared" si="43"/>
        <v>158333.33333333334</v>
      </c>
      <c r="K107" s="29">
        <f t="shared" si="43"/>
        <v>8333.3333333333339</v>
      </c>
      <c r="L107" s="29">
        <f t="shared" si="43"/>
        <v>8333.3333333333339</v>
      </c>
      <c r="M107" s="29">
        <f t="shared" si="43"/>
        <v>8333.3333333333339</v>
      </c>
      <c r="N107" s="29">
        <f t="shared" si="43"/>
        <v>8333.3333333333339</v>
      </c>
      <c r="O107" s="30">
        <f t="shared" si="43"/>
        <v>8333.3333333333339</v>
      </c>
    </row>
    <row r="108" spans="1:15" x14ac:dyDescent="0.2">
      <c r="A108" s="84">
        <v>5.0999999999999996</v>
      </c>
      <c r="B108" s="63" t="s">
        <v>108</v>
      </c>
      <c r="C108" s="24">
        <f>SUM(C109:C110)</f>
        <v>125999.99999999999</v>
      </c>
      <c r="D108" s="24">
        <f>SUM(D109:D110)</f>
        <v>8333.3333333333339</v>
      </c>
      <c r="E108" s="24">
        <f t="shared" ref="E108:F108" si="44">SUM(E109:E110)</f>
        <v>8333.3333333333339</v>
      </c>
      <c r="F108" s="24">
        <f t="shared" si="44"/>
        <v>8333.3333333333339</v>
      </c>
      <c r="G108" s="24">
        <f t="shared" ref="G108:O108" si="45">SUM(G109:G110)</f>
        <v>8333.3333333333339</v>
      </c>
      <c r="H108" s="24">
        <f t="shared" si="45"/>
        <v>34333.333333333336</v>
      </c>
      <c r="I108" s="24">
        <f t="shared" si="45"/>
        <v>8333.3333333333339</v>
      </c>
      <c r="J108" s="24">
        <f t="shared" si="45"/>
        <v>8333.3333333333339</v>
      </c>
      <c r="K108" s="24">
        <f t="shared" si="45"/>
        <v>8333.3333333333339</v>
      </c>
      <c r="L108" s="24">
        <f t="shared" si="45"/>
        <v>8333.3333333333339</v>
      </c>
      <c r="M108" s="24">
        <f t="shared" si="45"/>
        <v>8333.3333333333339</v>
      </c>
      <c r="N108" s="24">
        <f t="shared" si="45"/>
        <v>8333.3333333333339</v>
      </c>
      <c r="O108" s="25">
        <f t="shared" si="45"/>
        <v>8333.3333333333339</v>
      </c>
    </row>
    <row r="109" spans="1:15" x14ac:dyDescent="0.2">
      <c r="A109" s="40">
        <v>5121</v>
      </c>
      <c r="B109" s="35" t="s">
        <v>109</v>
      </c>
      <c r="C109" s="26">
        <f t="shared" ref="C109:C110" si="46">SUM(D109:O109)</f>
        <v>26000</v>
      </c>
      <c r="D109" s="32">
        <v>0</v>
      </c>
      <c r="E109" s="32">
        <v>0</v>
      </c>
      <c r="F109" s="32">
        <v>0</v>
      </c>
      <c r="G109" s="32">
        <v>0</v>
      </c>
      <c r="H109" s="27">
        <v>26000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</row>
    <row r="110" spans="1:15" ht="31.5" x14ac:dyDescent="0.2">
      <c r="A110" s="40">
        <v>5151</v>
      </c>
      <c r="B110" s="35" t="s">
        <v>110</v>
      </c>
      <c r="C110" s="26">
        <f t="shared" si="46"/>
        <v>99999.999999999985</v>
      </c>
      <c r="D110" s="32">
        <f>'[1]CONCENTRADOR-PARTIDA'!$E$247/12</f>
        <v>8333.3333333333339</v>
      </c>
      <c r="E110" s="32">
        <f>'[1]CONCENTRADOR-PARTIDA'!$E$247/12</f>
        <v>8333.3333333333339</v>
      </c>
      <c r="F110" s="32">
        <f>'[1]CONCENTRADOR-PARTIDA'!$E$247/12</f>
        <v>8333.3333333333339</v>
      </c>
      <c r="G110" s="32">
        <f>'[1]CONCENTRADOR-PARTIDA'!$E$247/12</f>
        <v>8333.3333333333339</v>
      </c>
      <c r="H110" s="32">
        <f>'[1]CONCENTRADOR-PARTIDA'!$E$247/12</f>
        <v>8333.3333333333339</v>
      </c>
      <c r="I110" s="32">
        <f>'[1]CONCENTRADOR-PARTIDA'!$E$247/12</f>
        <v>8333.3333333333339</v>
      </c>
      <c r="J110" s="32">
        <f>'[1]CONCENTRADOR-PARTIDA'!$E$247/12</f>
        <v>8333.3333333333339</v>
      </c>
      <c r="K110" s="32">
        <f>'[1]CONCENTRADOR-PARTIDA'!$E$247/12</f>
        <v>8333.3333333333339</v>
      </c>
      <c r="L110" s="32">
        <f>'[1]CONCENTRADOR-PARTIDA'!$E$247/12</f>
        <v>8333.3333333333339</v>
      </c>
      <c r="M110" s="32">
        <f>'[1]CONCENTRADOR-PARTIDA'!$E$247/12</f>
        <v>8333.3333333333339</v>
      </c>
      <c r="N110" s="32">
        <f>'[1]CONCENTRADOR-PARTIDA'!$E$247/12</f>
        <v>8333.3333333333339</v>
      </c>
      <c r="O110" s="33">
        <f>'[1]CONCENTRADOR-PARTIDA'!$E$247/12</f>
        <v>8333.3333333333339</v>
      </c>
    </row>
    <row r="111" spans="1:15" hidden="1" x14ac:dyDescent="0.2">
      <c r="A111" s="40"/>
      <c r="B111" s="38" t="s">
        <v>111</v>
      </c>
      <c r="C111" s="24">
        <f t="shared" ref="C111:O111" si="47">SUM(C112:C112)</f>
        <v>0</v>
      </c>
      <c r="D111" s="24">
        <f t="shared" si="47"/>
        <v>0</v>
      </c>
      <c r="E111" s="24">
        <f t="shared" si="47"/>
        <v>0</v>
      </c>
      <c r="F111" s="24">
        <f t="shared" si="47"/>
        <v>0</v>
      </c>
      <c r="G111" s="24">
        <f t="shared" si="47"/>
        <v>0</v>
      </c>
      <c r="H111" s="24">
        <f t="shared" si="47"/>
        <v>0</v>
      </c>
      <c r="I111" s="24">
        <f t="shared" si="47"/>
        <v>0</v>
      </c>
      <c r="J111" s="24">
        <f t="shared" si="47"/>
        <v>0</v>
      </c>
      <c r="K111" s="24">
        <f t="shared" si="47"/>
        <v>0</v>
      </c>
      <c r="L111" s="24">
        <f t="shared" si="47"/>
        <v>0</v>
      </c>
      <c r="M111" s="24">
        <f t="shared" si="47"/>
        <v>0</v>
      </c>
      <c r="N111" s="24">
        <f t="shared" si="47"/>
        <v>0</v>
      </c>
      <c r="O111" s="25">
        <f t="shared" si="47"/>
        <v>0</v>
      </c>
    </row>
    <row r="112" spans="1:15" hidden="1" x14ac:dyDescent="0.2">
      <c r="A112" s="40">
        <v>5211</v>
      </c>
      <c r="B112" s="35" t="s">
        <v>112</v>
      </c>
      <c r="C112" s="26">
        <f>SUM(D112:O112)</f>
        <v>0</v>
      </c>
      <c r="D112" s="32"/>
      <c r="E112" s="27"/>
      <c r="F112" s="32"/>
      <c r="G112" s="32"/>
      <c r="H112" s="27"/>
      <c r="I112" s="27"/>
      <c r="J112" s="27"/>
      <c r="K112" s="27"/>
      <c r="L112" s="27"/>
      <c r="M112" s="27"/>
      <c r="N112" s="27"/>
      <c r="O112" s="28"/>
    </row>
    <row r="113" spans="1:15" x14ac:dyDescent="0.2">
      <c r="A113" s="62">
        <v>5.4</v>
      </c>
      <c r="B113" s="38" t="s">
        <v>113</v>
      </c>
      <c r="C113" s="24">
        <f t="shared" ref="C113:O113" si="48">SUM(C114:C114)</f>
        <v>150000</v>
      </c>
      <c r="D113" s="24">
        <f t="shared" si="48"/>
        <v>0</v>
      </c>
      <c r="E113" s="24">
        <f t="shared" si="48"/>
        <v>0</v>
      </c>
      <c r="F113" s="24">
        <f t="shared" si="48"/>
        <v>0</v>
      </c>
      <c r="G113" s="24">
        <f t="shared" si="48"/>
        <v>0</v>
      </c>
      <c r="H113" s="24">
        <f t="shared" si="48"/>
        <v>0</v>
      </c>
      <c r="I113" s="24">
        <f t="shared" si="48"/>
        <v>0</v>
      </c>
      <c r="J113" s="24">
        <f t="shared" si="48"/>
        <v>150000</v>
      </c>
      <c r="K113" s="24">
        <f t="shared" si="48"/>
        <v>0</v>
      </c>
      <c r="L113" s="24">
        <f t="shared" si="48"/>
        <v>0</v>
      </c>
      <c r="M113" s="24">
        <f t="shared" si="48"/>
        <v>0</v>
      </c>
      <c r="N113" s="24">
        <f t="shared" si="48"/>
        <v>0</v>
      </c>
      <c r="O113" s="25">
        <f t="shared" si="48"/>
        <v>0</v>
      </c>
    </row>
    <row r="114" spans="1:15" x14ac:dyDescent="0.2">
      <c r="A114" s="40">
        <v>5411</v>
      </c>
      <c r="B114" s="35" t="s">
        <v>114</v>
      </c>
      <c r="C114" s="26">
        <f>SUM(D114:O114)</f>
        <v>150000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27">
        <v>150000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</row>
    <row r="115" spans="1:15" hidden="1" x14ac:dyDescent="0.2">
      <c r="A115" s="85"/>
      <c r="B115" s="61" t="s">
        <v>115</v>
      </c>
      <c r="C115" s="24">
        <f t="shared" ref="C115:O115" si="49">C116</f>
        <v>0</v>
      </c>
      <c r="D115" s="24">
        <f t="shared" si="49"/>
        <v>0</v>
      </c>
      <c r="E115" s="24">
        <f t="shared" si="49"/>
        <v>0</v>
      </c>
      <c r="F115" s="24">
        <f t="shared" si="49"/>
        <v>0</v>
      </c>
      <c r="G115" s="24">
        <f>G116</f>
        <v>0</v>
      </c>
      <c r="H115" s="24">
        <f t="shared" si="49"/>
        <v>0</v>
      </c>
      <c r="I115" s="24">
        <f t="shared" si="49"/>
        <v>0</v>
      </c>
      <c r="J115" s="24">
        <f t="shared" si="49"/>
        <v>0</v>
      </c>
      <c r="K115" s="24">
        <f t="shared" si="49"/>
        <v>0</v>
      </c>
      <c r="L115" s="24">
        <f t="shared" si="49"/>
        <v>0</v>
      </c>
      <c r="M115" s="24">
        <f t="shared" si="49"/>
        <v>0</v>
      </c>
      <c r="N115" s="24">
        <f t="shared" si="49"/>
        <v>0</v>
      </c>
      <c r="O115" s="25">
        <f t="shared" si="49"/>
        <v>0</v>
      </c>
    </row>
    <row r="116" spans="1:15" hidden="1" x14ac:dyDescent="0.2">
      <c r="A116" s="40">
        <v>5511</v>
      </c>
      <c r="B116" s="35" t="s">
        <v>115</v>
      </c>
      <c r="C116" s="26">
        <f>SUM(D116:O116)</f>
        <v>0</v>
      </c>
      <c r="D116" s="32"/>
      <c r="E116" s="27"/>
      <c r="F116" s="32"/>
      <c r="G116" s="32"/>
      <c r="H116" s="27"/>
      <c r="I116" s="27"/>
      <c r="J116" s="27"/>
      <c r="K116" s="27"/>
      <c r="L116" s="27"/>
      <c r="M116" s="27"/>
      <c r="N116" s="27"/>
      <c r="O116" s="28"/>
    </row>
    <row r="117" spans="1:15" ht="31.5" x14ac:dyDescent="0.2">
      <c r="A117" s="68">
        <v>5.6</v>
      </c>
      <c r="B117" s="38" t="s">
        <v>116</v>
      </c>
      <c r="C117" s="24">
        <f>C118</f>
        <v>60000</v>
      </c>
      <c r="D117" s="24">
        <f t="shared" ref="D117:O117" si="50">D118</f>
        <v>0</v>
      </c>
      <c r="E117" s="24">
        <f t="shared" si="50"/>
        <v>0</v>
      </c>
      <c r="F117" s="24">
        <f t="shared" si="50"/>
        <v>0</v>
      </c>
      <c r="G117" s="24">
        <f t="shared" si="50"/>
        <v>0</v>
      </c>
      <c r="H117" s="24">
        <f t="shared" si="50"/>
        <v>0</v>
      </c>
      <c r="I117" s="24">
        <f t="shared" si="50"/>
        <v>60000</v>
      </c>
      <c r="J117" s="24">
        <f t="shared" si="50"/>
        <v>0</v>
      </c>
      <c r="K117" s="24">
        <f t="shared" si="50"/>
        <v>0</v>
      </c>
      <c r="L117" s="24">
        <f t="shared" si="50"/>
        <v>0</v>
      </c>
      <c r="M117" s="24">
        <f t="shared" si="50"/>
        <v>0</v>
      </c>
      <c r="N117" s="24">
        <f t="shared" si="50"/>
        <v>0</v>
      </c>
      <c r="O117" s="25">
        <f t="shared" si="50"/>
        <v>0</v>
      </c>
    </row>
    <row r="118" spans="1:15" x14ac:dyDescent="0.2">
      <c r="A118" s="40">
        <v>5691</v>
      </c>
      <c r="B118" s="35" t="s">
        <v>117</v>
      </c>
      <c r="C118" s="26">
        <f>SUM(D118:O118)</f>
        <v>60000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27">
        <v>60000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</row>
    <row r="119" spans="1:15" x14ac:dyDescent="0.2">
      <c r="A119" s="40">
        <v>5</v>
      </c>
      <c r="B119" s="38" t="s">
        <v>118</v>
      </c>
      <c r="C119" s="24">
        <f t="shared" ref="C119:O119" si="51">SUM(C120:C120)</f>
        <v>60000</v>
      </c>
      <c r="D119" s="24">
        <f t="shared" si="51"/>
        <v>0</v>
      </c>
      <c r="E119" s="24">
        <f t="shared" si="51"/>
        <v>0</v>
      </c>
      <c r="F119" s="24">
        <f t="shared" si="51"/>
        <v>0</v>
      </c>
      <c r="G119" s="24">
        <f t="shared" si="51"/>
        <v>0</v>
      </c>
      <c r="H119" s="24">
        <f t="shared" si="51"/>
        <v>0</v>
      </c>
      <c r="I119" s="24">
        <f t="shared" si="51"/>
        <v>60000</v>
      </c>
      <c r="J119" s="24">
        <f t="shared" si="51"/>
        <v>0</v>
      </c>
      <c r="K119" s="24">
        <f t="shared" si="51"/>
        <v>0</v>
      </c>
      <c r="L119" s="24">
        <f t="shared" si="51"/>
        <v>0</v>
      </c>
      <c r="M119" s="24">
        <f t="shared" si="51"/>
        <v>0</v>
      </c>
      <c r="N119" s="24">
        <f t="shared" si="51"/>
        <v>0</v>
      </c>
      <c r="O119" s="25">
        <f t="shared" si="51"/>
        <v>0</v>
      </c>
    </row>
    <row r="120" spans="1:15" x14ac:dyDescent="0.2">
      <c r="A120" s="40">
        <v>5811</v>
      </c>
      <c r="B120" s="35" t="s">
        <v>119</v>
      </c>
      <c r="C120" s="26">
        <f>SUM(D120:O120)</f>
        <v>60000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27">
        <v>60000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</row>
    <row r="121" spans="1:15" hidden="1" x14ac:dyDescent="0.2">
      <c r="A121" s="40"/>
      <c r="B121" s="38" t="s">
        <v>120</v>
      </c>
      <c r="C121" s="24">
        <f t="shared" ref="C121:O121" si="52">SUM(C122:C122)</f>
        <v>0</v>
      </c>
      <c r="D121" s="24">
        <f t="shared" si="52"/>
        <v>0</v>
      </c>
      <c r="E121" s="24">
        <f t="shared" si="52"/>
        <v>0</v>
      </c>
      <c r="F121" s="24">
        <f t="shared" si="52"/>
        <v>0</v>
      </c>
      <c r="G121" s="24">
        <f t="shared" si="52"/>
        <v>0</v>
      </c>
      <c r="H121" s="24">
        <f t="shared" si="52"/>
        <v>0</v>
      </c>
      <c r="I121" s="24">
        <f t="shared" si="52"/>
        <v>0</v>
      </c>
      <c r="J121" s="24">
        <f t="shared" si="52"/>
        <v>0</v>
      </c>
      <c r="K121" s="24">
        <f t="shared" si="52"/>
        <v>0</v>
      </c>
      <c r="L121" s="24">
        <f t="shared" si="52"/>
        <v>0</v>
      </c>
      <c r="M121" s="24">
        <f t="shared" si="52"/>
        <v>0</v>
      </c>
      <c r="N121" s="24">
        <f t="shared" si="52"/>
        <v>0</v>
      </c>
      <c r="O121" s="25">
        <f t="shared" si="52"/>
        <v>0</v>
      </c>
    </row>
    <row r="122" spans="1:15" hidden="1" x14ac:dyDescent="0.2">
      <c r="A122" s="40">
        <v>5911</v>
      </c>
      <c r="B122" s="35" t="s">
        <v>121</v>
      </c>
      <c r="C122" s="26">
        <f t="shared" ref="C122" si="53">SUM(D122:O122)</f>
        <v>0</v>
      </c>
      <c r="D122" s="32"/>
      <c r="E122" s="27"/>
      <c r="F122" s="32"/>
      <c r="G122" s="32"/>
      <c r="H122" s="27"/>
      <c r="I122" s="27"/>
      <c r="J122" s="27"/>
      <c r="K122" s="27"/>
      <c r="L122" s="27"/>
      <c r="M122" s="27"/>
      <c r="N122" s="27"/>
      <c r="O122" s="28"/>
    </row>
    <row r="123" spans="1:15" x14ac:dyDescent="0.2">
      <c r="A123" s="40"/>
      <c r="B123" s="35"/>
      <c r="C123" s="36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8"/>
    </row>
    <row r="124" spans="1:15" ht="20.25" customHeight="1" x14ac:dyDescent="0.2">
      <c r="A124" s="64"/>
      <c r="B124" s="37" t="s">
        <v>122</v>
      </c>
      <c r="C124" s="29">
        <f>C125</f>
        <v>33926306.000000007</v>
      </c>
      <c r="D124" s="29">
        <f t="shared" ref="D124:O124" si="54">D125</f>
        <v>2827192.1666666665</v>
      </c>
      <c r="E124" s="29">
        <f t="shared" si="54"/>
        <v>2827192.1666666665</v>
      </c>
      <c r="F124" s="29">
        <f t="shared" si="54"/>
        <v>2827192.1666666665</v>
      </c>
      <c r="G124" s="29">
        <f t="shared" si="54"/>
        <v>2827192.1666666665</v>
      </c>
      <c r="H124" s="29">
        <f t="shared" si="54"/>
        <v>2827192.1666666665</v>
      </c>
      <c r="I124" s="29">
        <f t="shared" si="54"/>
        <v>2827192.1666666665</v>
      </c>
      <c r="J124" s="29">
        <f t="shared" si="54"/>
        <v>2827192.1666666665</v>
      </c>
      <c r="K124" s="29">
        <f t="shared" si="54"/>
        <v>2827192.1666666665</v>
      </c>
      <c r="L124" s="29">
        <f t="shared" si="54"/>
        <v>2827192.1666666665</v>
      </c>
      <c r="M124" s="29">
        <f t="shared" si="54"/>
        <v>2827192.1666666665</v>
      </c>
      <c r="N124" s="29">
        <f t="shared" si="54"/>
        <v>2827192.1666666665</v>
      </c>
      <c r="O124" s="30">
        <f t="shared" si="54"/>
        <v>2827192.1666666665</v>
      </c>
    </row>
    <row r="125" spans="1:15" x14ac:dyDescent="0.2">
      <c r="A125" s="39"/>
      <c r="B125" s="38" t="s">
        <v>123</v>
      </c>
      <c r="C125" s="24">
        <f t="shared" ref="C125:O125" si="55">SUM(C126:C126)</f>
        <v>33926306.000000007</v>
      </c>
      <c r="D125" s="24">
        <f t="shared" si="55"/>
        <v>2827192.1666666665</v>
      </c>
      <c r="E125" s="24">
        <f t="shared" si="55"/>
        <v>2827192.1666666665</v>
      </c>
      <c r="F125" s="24">
        <f t="shared" si="55"/>
        <v>2827192.1666666665</v>
      </c>
      <c r="G125" s="24">
        <f t="shared" si="55"/>
        <v>2827192.1666666665</v>
      </c>
      <c r="H125" s="24">
        <f t="shared" si="55"/>
        <v>2827192.1666666665</v>
      </c>
      <c r="I125" s="24">
        <f t="shared" si="55"/>
        <v>2827192.1666666665</v>
      </c>
      <c r="J125" s="24">
        <f t="shared" si="55"/>
        <v>2827192.1666666665</v>
      </c>
      <c r="K125" s="24">
        <f t="shared" si="55"/>
        <v>2827192.1666666665</v>
      </c>
      <c r="L125" s="24">
        <f t="shared" si="55"/>
        <v>2827192.1666666665</v>
      </c>
      <c r="M125" s="24">
        <f t="shared" si="55"/>
        <v>2827192.1666666665</v>
      </c>
      <c r="N125" s="24">
        <f t="shared" si="55"/>
        <v>2827192.1666666665</v>
      </c>
      <c r="O125" s="25">
        <f t="shared" si="55"/>
        <v>2827192.1666666665</v>
      </c>
    </row>
    <row r="126" spans="1:15" x14ac:dyDescent="0.2">
      <c r="A126" s="40">
        <v>6142</v>
      </c>
      <c r="B126" s="35" t="s">
        <v>135</v>
      </c>
      <c r="C126" s="26">
        <f>SUM(D126:O126)</f>
        <v>33926306.000000007</v>
      </c>
      <c r="D126" s="27">
        <f>'[1]CONCENTRADOR-PARTIDA'!$E$299/12</f>
        <v>2827192.1666666665</v>
      </c>
      <c r="E126" s="27">
        <f>'[1]CONCENTRADOR-PARTIDA'!$E$299/12</f>
        <v>2827192.1666666665</v>
      </c>
      <c r="F126" s="27">
        <f>'[1]CONCENTRADOR-PARTIDA'!$E$299/12</f>
        <v>2827192.1666666665</v>
      </c>
      <c r="G126" s="27">
        <f>'[1]CONCENTRADOR-PARTIDA'!$E$299/12</f>
        <v>2827192.1666666665</v>
      </c>
      <c r="H126" s="27">
        <f>'[1]CONCENTRADOR-PARTIDA'!$E$299/12</f>
        <v>2827192.1666666665</v>
      </c>
      <c r="I126" s="27">
        <f>'[1]CONCENTRADOR-PARTIDA'!$E$299/12</f>
        <v>2827192.1666666665</v>
      </c>
      <c r="J126" s="27">
        <f>'[1]CONCENTRADOR-PARTIDA'!$E$299/12</f>
        <v>2827192.1666666665</v>
      </c>
      <c r="K126" s="27">
        <f>'[1]CONCENTRADOR-PARTIDA'!$E$299/12</f>
        <v>2827192.1666666665</v>
      </c>
      <c r="L126" s="27">
        <f>'[1]CONCENTRADOR-PARTIDA'!$E$299/12</f>
        <v>2827192.1666666665</v>
      </c>
      <c r="M126" s="27">
        <f>'[1]CONCENTRADOR-PARTIDA'!$E$299/12</f>
        <v>2827192.1666666665</v>
      </c>
      <c r="N126" s="27">
        <f>'[1]CONCENTRADOR-PARTIDA'!$E$299/12</f>
        <v>2827192.1666666665</v>
      </c>
      <c r="O126" s="28">
        <f>'[1]CONCENTRADOR-PARTIDA'!$E$299/12</f>
        <v>2827192.1666666665</v>
      </c>
    </row>
    <row r="127" spans="1:15" ht="31.5" x14ac:dyDescent="0.2">
      <c r="A127" s="39">
        <v>7000</v>
      </c>
      <c r="B127" s="38" t="s">
        <v>124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5">
        <v>0</v>
      </c>
    </row>
    <row r="128" spans="1:15" x14ac:dyDescent="0.2">
      <c r="A128" s="39">
        <v>8000</v>
      </c>
      <c r="B128" s="38" t="s">
        <v>125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5">
        <v>0</v>
      </c>
    </row>
    <row r="129" spans="1:15" x14ac:dyDescent="0.2">
      <c r="A129" s="39">
        <v>9000</v>
      </c>
      <c r="B129" s="38" t="s">
        <v>126</v>
      </c>
      <c r="C129" s="31">
        <f>SUM(D129:O129)</f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5">
        <v>0</v>
      </c>
    </row>
    <row r="130" spans="1:15" ht="12" customHeight="1" x14ac:dyDescent="0.2">
      <c r="A130" s="40"/>
      <c r="B130" s="41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8"/>
    </row>
    <row r="131" spans="1:15" s="91" customFormat="1" ht="18.75" thickBot="1" x14ac:dyDescent="0.25">
      <c r="A131" s="92" t="s">
        <v>127</v>
      </c>
      <c r="B131" s="93"/>
      <c r="C131" s="42">
        <f>C8+C23+C60+C97+C107+C124+C127+C128+C129</f>
        <v>96385740.430000007</v>
      </c>
      <c r="D131" s="42">
        <f t="shared" ref="D131:O131" si="56">D8+D23+D60+D97+D107+D124+D127+D128+D129</f>
        <v>7690031.9691666663</v>
      </c>
      <c r="E131" s="42">
        <f t="shared" si="56"/>
        <v>7690031.9691666663</v>
      </c>
      <c r="F131" s="42">
        <f t="shared" si="56"/>
        <v>7690031.9691666663</v>
      </c>
      <c r="G131" s="42">
        <f t="shared" si="56"/>
        <v>7690031.9691666663</v>
      </c>
      <c r="H131" s="42">
        <f t="shared" si="56"/>
        <v>8397168.3691666666</v>
      </c>
      <c r="I131" s="42">
        <f t="shared" si="56"/>
        <v>7810031.9691666663</v>
      </c>
      <c r="J131" s="42">
        <f t="shared" si="56"/>
        <v>7840031.9691666663</v>
      </c>
      <c r="K131" s="42">
        <f t="shared" si="56"/>
        <v>7690031.9691666663</v>
      </c>
      <c r="L131" s="42">
        <f t="shared" si="56"/>
        <v>7690031.9691666663</v>
      </c>
      <c r="M131" s="42">
        <f t="shared" si="56"/>
        <v>7690031.9691666663</v>
      </c>
      <c r="N131" s="42">
        <f t="shared" si="56"/>
        <v>7690031.9691666663</v>
      </c>
      <c r="O131" s="43">
        <f t="shared" si="56"/>
        <v>10818252.369166667</v>
      </c>
    </row>
    <row r="132" spans="1:15" x14ac:dyDescent="0.2">
      <c r="A132" s="5"/>
      <c r="B132" s="12"/>
      <c r="C132" s="5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</row>
    <row r="133" spans="1:15" x14ac:dyDescent="0.2">
      <c r="A133" s="10"/>
      <c r="B133" s="13"/>
      <c r="C133" s="10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</row>
    <row r="134" spans="1:15" x14ac:dyDescent="0.2">
      <c r="A134" s="7"/>
      <c r="B134" s="14"/>
      <c r="C134" s="88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2">
      <c r="A135" s="7"/>
      <c r="B135" s="14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2">
      <c r="A136" s="7"/>
      <c r="B136" s="14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2">
      <c r="A137" s="7"/>
      <c r="B137" s="14"/>
      <c r="C137" s="88"/>
      <c r="D137" s="6"/>
      <c r="E137" s="6"/>
      <c r="F137" s="6"/>
      <c r="G137" s="6"/>
      <c r="H137" s="6"/>
      <c r="I137" s="6"/>
      <c r="J137" s="6"/>
      <c r="K137" s="88"/>
      <c r="L137" s="6"/>
      <c r="M137" s="6"/>
      <c r="N137" s="6"/>
      <c r="O137" s="6"/>
    </row>
    <row r="138" spans="1:15" x14ac:dyDescent="0.2">
      <c r="A138" s="8"/>
      <c r="B138" s="15"/>
      <c r="C138" s="9"/>
      <c r="D138" s="8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</sheetData>
  <mergeCells count="4">
    <mergeCell ref="A131:B131"/>
    <mergeCell ref="A2:O2"/>
    <mergeCell ref="A3:O3"/>
    <mergeCell ref="A4:O4"/>
  </mergeCells>
  <phoneticPr fontId="0" type="noConversion"/>
  <printOptions horizontalCentered="1"/>
  <pageMargins left="0" right="0" top="0.39370078740157483" bottom="0.19685039370078741" header="0.19685039370078741" footer="0.19685039370078741"/>
  <pageSetup scale="40" orientation="landscape" r:id="rId1"/>
  <headerFooter alignWithMargins="0">
    <oddFooter>&amp;C&amp;P/&amp;N</oddFooter>
  </headerFooter>
  <rowBreaks count="1" manualBreakCount="1">
    <brk id="72" max="14" man="1"/>
  </rowBreaks>
  <ignoredErrors>
    <ignoredError sqref="C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CONCENTRADO</vt:lpstr>
      <vt:lpstr>CONCENTRADO!Área_de_impresión</vt:lpstr>
      <vt:lpstr>CONCENTRADO!Títulos_a_imprimir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gob</dc:creator>
  <cp:keywords/>
  <dc:description/>
  <cp:lastModifiedBy>WENDI CORTE</cp:lastModifiedBy>
  <cp:revision/>
  <cp:lastPrinted>2025-05-28T20:15:48Z</cp:lastPrinted>
  <dcterms:created xsi:type="dcterms:W3CDTF">2002-07-26T16:08:54Z</dcterms:created>
  <dcterms:modified xsi:type="dcterms:W3CDTF">2025-05-28T21:25:51Z</dcterms:modified>
  <cp:category/>
  <cp:contentStatus/>
</cp:coreProperties>
</file>